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4000" windowHeight="9000" tabRatio="950"/>
  </bookViews>
  <sheets>
    <sheet name="dochody maqjatkowe-zad.własne" sheetId="1" r:id="rId1"/>
    <sheet name="dochody-zadania zlecone" sheetId="2" r:id="rId2"/>
    <sheet name="dochody bieżące-zadania własne" sheetId="6" r:id="rId3"/>
    <sheet name="przychody i rozchody" sheetId="5" r:id="rId4"/>
    <sheet name="opłata alkoholowa" sheetId="4" r:id="rId5"/>
    <sheet name="dotacje-wydatki" sheetId="10" r:id="rId6"/>
    <sheet name="dotacje dla jedn. niepubl." sheetId="18" r:id="rId7"/>
    <sheet name="dotacja na kulture" sheetId="19" r:id="rId8"/>
    <sheet name="wydatki majątkowe-zadania własn" sheetId="9" r:id="rId9"/>
    <sheet name="wydatki bieżące-zadania własne" sheetId="13" r:id="rId10"/>
    <sheet name="zestawienie dochodów" sheetId="12" r:id="rId11"/>
    <sheet name="dotacje mająt. niezal." sheetId="17" r:id="rId12"/>
    <sheet name="wydatki-zadania zlecone" sheetId="3" r:id="rId13"/>
    <sheet name="dotacje mająt. z porozum." sheetId="15" r:id="rId14"/>
    <sheet name="zestawienie wydatków" sheetId="11" r:id="rId15"/>
    <sheet name="wydatki - opłata alkoholowa" sheetId="14" r:id="rId16"/>
  </sheets>
  <calcPr calcId="162913"/>
</workbook>
</file>

<file path=xl/calcChain.xml><?xml version="1.0" encoding="utf-8"?>
<calcChain xmlns="http://schemas.openxmlformats.org/spreadsheetml/2006/main">
  <c r="E15" i="11"/>
  <c r="D15"/>
  <c r="B15"/>
  <c r="F16" i="13" l="1"/>
  <c r="G8" i="15"/>
  <c r="I8" s="1"/>
  <c r="G9" i="17"/>
  <c r="I9" s="1"/>
  <c r="I8" i="19" l="1"/>
  <c r="I8" i="18"/>
  <c r="F5"/>
  <c r="E5"/>
  <c r="I40" i="9"/>
  <c r="I6" i="18" l="1"/>
  <c r="I57" i="13"/>
  <c r="E15" i="14" l="1"/>
  <c r="I13"/>
  <c r="G12"/>
  <c r="I12" s="1"/>
  <c r="I11"/>
  <c r="H10"/>
  <c r="I9"/>
  <c r="I8"/>
  <c r="H7"/>
  <c r="G7"/>
  <c r="F7"/>
  <c r="E7"/>
  <c r="F6"/>
  <c r="F15" s="1"/>
  <c r="E6"/>
  <c r="D17" i="11"/>
  <c r="E18"/>
  <c r="B18"/>
  <c r="D12"/>
  <c r="D6"/>
  <c r="F6" s="1"/>
  <c r="F5"/>
  <c r="I69" i="3"/>
  <c r="I35"/>
  <c r="I34"/>
  <c r="I33"/>
  <c r="I21"/>
  <c r="I20"/>
  <c r="I19"/>
  <c r="I16"/>
  <c r="I14"/>
  <c r="I12"/>
  <c r="I11"/>
  <c r="I10"/>
  <c r="E10"/>
  <c r="I9"/>
  <c r="I8"/>
  <c r="I7"/>
  <c r="I6"/>
  <c r="D10" i="12"/>
  <c r="G8"/>
  <c r="F7"/>
  <c r="F10" s="1"/>
  <c r="D7"/>
  <c r="C7"/>
  <c r="C10" s="1"/>
  <c r="E6"/>
  <c r="G6" s="1"/>
  <c r="E5"/>
  <c r="I249" i="13"/>
  <c r="I248"/>
  <c r="I247"/>
  <c r="E247"/>
  <c r="G245"/>
  <c r="F245"/>
  <c r="E245"/>
  <c r="G244"/>
  <c r="I244" s="1"/>
  <c r="I243"/>
  <c r="I242"/>
  <c r="H240"/>
  <c r="I238"/>
  <c r="H237"/>
  <c r="G237"/>
  <c r="F237"/>
  <c r="E237"/>
  <c r="I236"/>
  <c r="G234"/>
  <c r="I234" s="1"/>
  <c r="I233"/>
  <c r="I232"/>
  <c r="G231"/>
  <c r="I231" s="1"/>
  <c r="I230"/>
  <c r="I229"/>
  <c r="I228"/>
  <c r="I227"/>
  <c r="G225"/>
  <c r="I224"/>
  <c r="I223"/>
  <c r="I222"/>
  <c r="I221"/>
  <c r="I220"/>
  <c r="I219"/>
  <c r="G218"/>
  <c r="I218" s="1"/>
  <c r="F217"/>
  <c r="E217"/>
  <c r="G216"/>
  <c r="I216" s="1"/>
  <c r="G215"/>
  <c r="I215" s="1"/>
  <c r="H214"/>
  <c r="F214"/>
  <c r="E214"/>
  <c r="I213"/>
  <c r="E210"/>
  <c r="H208"/>
  <c r="G208"/>
  <c r="F208"/>
  <c r="E208"/>
  <c r="I207"/>
  <c r="I206"/>
  <c r="I205"/>
  <c r="I204"/>
  <c r="I203"/>
  <c r="I202"/>
  <c r="I199"/>
  <c r="I198"/>
  <c r="I197"/>
  <c r="H196"/>
  <c r="G196"/>
  <c r="E196"/>
  <c r="I194"/>
  <c r="H193"/>
  <c r="G193"/>
  <c r="E192"/>
  <c r="I191"/>
  <c r="I190"/>
  <c r="I189"/>
  <c r="E189"/>
  <c r="H187"/>
  <c r="G187"/>
  <c r="F187"/>
  <c r="E187"/>
  <c r="I186"/>
  <c r="I185"/>
  <c r="I184"/>
  <c r="I183"/>
  <c r="I182"/>
  <c r="I181"/>
  <c r="I180"/>
  <c r="I179"/>
  <c r="I178"/>
  <c r="I177"/>
  <c r="I176"/>
  <c r="G175"/>
  <c r="I175" s="1"/>
  <c r="I174"/>
  <c r="I173"/>
  <c r="I172"/>
  <c r="I171"/>
  <c r="I170"/>
  <c r="G169"/>
  <c r="I169" s="1"/>
  <c r="I168"/>
  <c r="I167"/>
  <c r="E166"/>
  <c r="I165"/>
  <c r="H164"/>
  <c r="G164"/>
  <c r="F164"/>
  <c r="E164"/>
  <c r="I163"/>
  <c r="I162"/>
  <c r="E162"/>
  <c r="I161"/>
  <c r="H160"/>
  <c r="G160"/>
  <c r="E160"/>
  <c r="I159"/>
  <c r="I158"/>
  <c r="E158"/>
  <c r="I157"/>
  <c r="H156"/>
  <c r="G156"/>
  <c r="F156"/>
  <c r="E156"/>
  <c r="I154"/>
  <c r="G153"/>
  <c r="I153" s="1"/>
  <c r="G152"/>
  <c r="G150"/>
  <c r="I150" s="1"/>
  <c r="G149"/>
  <c r="I149" s="1"/>
  <c r="H148"/>
  <c r="F148"/>
  <c r="E148"/>
  <c r="I147"/>
  <c r="I146"/>
  <c r="I136"/>
  <c r="E136"/>
  <c r="G135"/>
  <c r="I135" s="1"/>
  <c r="I134"/>
  <c r="I133"/>
  <c r="I132"/>
  <c r="I131"/>
  <c r="F131"/>
  <c r="E131"/>
  <c r="I130"/>
  <c r="I129"/>
  <c r="I128"/>
  <c r="H127"/>
  <c r="G127"/>
  <c r="F127"/>
  <c r="E127"/>
  <c r="I126"/>
  <c r="I125"/>
  <c r="H124"/>
  <c r="G124"/>
  <c r="F124"/>
  <c r="E124"/>
  <c r="I123"/>
  <c r="I122"/>
  <c r="E122"/>
  <c r="I121"/>
  <c r="H120"/>
  <c r="G120"/>
  <c r="F120"/>
  <c r="E120"/>
  <c r="I119"/>
  <c r="I118"/>
  <c r="I117"/>
  <c r="I116"/>
  <c r="I115"/>
  <c r="I114"/>
  <c r="G113"/>
  <c r="G105" s="1"/>
  <c r="I112"/>
  <c r="I111"/>
  <c r="I110"/>
  <c r="I109"/>
  <c r="I108"/>
  <c r="I107"/>
  <c r="I106"/>
  <c r="H105"/>
  <c r="E105"/>
  <c r="I103"/>
  <c r="I102"/>
  <c r="I101"/>
  <c r="I100"/>
  <c r="I99"/>
  <c r="I98"/>
  <c r="G97"/>
  <c r="I97" s="1"/>
  <c r="I96"/>
  <c r="I95"/>
  <c r="G94"/>
  <c r="I94" s="1"/>
  <c r="I92"/>
  <c r="I91"/>
  <c r="I90"/>
  <c r="G89"/>
  <c r="I89" s="1"/>
  <c r="I87"/>
  <c r="H86"/>
  <c r="F86"/>
  <c r="E86"/>
  <c r="I85"/>
  <c r="I84"/>
  <c r="H83"/>
  <c r="G83"/>
  <c r="F83"/>
  <c r="F82" s="1"/>
  <c r="E83"/>
  <c r="E82" s="1"/>
  <c r="I81"/>
  <c r="I80"/>
  <c r="E80"/>
  <c r="E79" s="1"/>
  <c r="H79"/>
  <c r="G79"/>
  <c r="F79"/>
  <c r="E76"/>
  <c r="I75"/>
  <c r="I74"/>
  <c r="G73"/>
  <c r="I73" s="1"/>
  <c r="G72"/>
  <c r="I71"/>
  <c r="G70"/>
  <c r="I70" s="1"/>
  <c r="I69"/>
  <c r="G67"/>
  <c r="I67" s="1"/>
  <c r="I65"/>
  <c r="I64"/>
  <c r="E64"/>
  <c r="G63"/>
  <c r="I63" s="1"/>
  <c r="F63"/>
  <c r="G62"/>
  <c r="I62" s="1"/>
  <c r="I61"/>
  <c r="I60"/>
  <c r="G58"/>
  <c r="I58" s="1"/>
  <c r="H56"/>
  <c r="F56"/>
  <c r="E56"/>
  <c r="I55"/>
  <c r="H54"/>
  <c r="G54"/>
  <c r="F54"/>
  <c r="E54"/>
  <c r="G53"/>
  <c r="I53" s="1"/>
  <c r="I52"/>
  <c r="I50"/>
  <c r="I48"/>
  <c r="I47"/>
  <c r="G46"/>
  <c r="I46" s="1"/>
  <c r="I45"/>
  <c r="I44"/>
  <c r="I42"/>
  <c r="I41"/>
  <c r="I40"/>
  <c r="I39"/>
  <c r="I38"/>
  <c r="I37"/>
  <c r="I35"/>
  <c r="I34"/>
  <c r="I32"/>
  <c r="G31"/>
  <c r="I31" s="1"/>
  <c r="H30"/>
  <c r="F30"/>
  <c r="E30"/>
  <c r="I28"/>
  <c r="H26"/>
  <c r="G26"/>
  <c r="E26"/>
  <c r="I25"/>
  <c r="H24"/>
  <c r="G24"/>
  <c r="E24"/>
  <c r="H22"/>
  <c r="E22"/>
  <c r="I21"/>
  <c r="F21"/>
  <c r="I20"/>
  <c r="I19"/>
  <c r="I17"/>
  <c r="H15"/>
  <c r="G15"/>
  <c r="F15"/>
  <c r="E15"/>
  <c r="I14"/>
  <c r="I13"/>
  <c r="H12"/>
  <c r="G12"/>
  <c r="F12"/>
  <c r="E12"/>
  <c r="E9" s="1"/>
  <c r="G8"/>
  <c r="I8" s="1"/>
  <c r="H7"/>
  <c r="E7"/>
  <c r="I5"/>
  <c r="G34" i="9"/>
  <c r="F34"/>
  <c r="E34"/>
  <c r="E32"/>
  <c r="I16"/>
  <c r="I12"/>
  <c r="I7"/>
  <c r="H6"/>
  <c r="G6"/>
  <c r="F6"/>
  <c r="E6"/>
  <c r="E5" s="1"/>
  <c r="I17" i="10"/>
  <c r="I16"/>
  <c r="H15"/>
  <c r="I15" s="1"/>
  <c r="G15"/>
  <c r="F15"/>
  <c r="F14" s="1"/>
  <c r="E15"/>
  <c r="H14"/>
  <c r="I14" s="1"/>
  <c r="G14"/>
  <c r="E14"/>
  <c r="I13"/>
  <c r="I12"/>
  <c r="H12"/>
  <c r="G12"/>
  <c r="F12"/>
  <c r="E12"/>
  <c r="H11"/>
  <c r="G11"/>
  <c r="F11"/>
  <c r="E11"/>
  <c r="G7"/>
  <c r="G6" s="1"/>
  <c r="I6" s="1"/>
  <c r="F6"/>
  <c r="E6"/>
  <c r="E5" s="1"/>
  <c r="F5"/>
  <c r="I8" i="4"/>
  <c r="H8"/>
  <c r="G8"/>
  <c r="E8"/>
  <c r="I7"/>
  <c r="I6"/>
  <c r="H6"/>
  <c r="F6"/>
  <c r="E6"/>
  <c r="I5"/>
  <c r="F5"/>
  <c r="E5"/>
  <c r="J136" i="6"/>
  <c r="H135"/>
  <c r="J130"/>
  <c r="J128"/>
  <c r="J127"/>
  <c r="J126"/>
  <c r="E126"/>
  <c r="F111"/>
  <c r="I107"/>
  <c r="H107"/>
  <c r="E107"/>
  <c r="E106" s="1"/>
  <c r="J104"/>
  <c r="I103"/>
  <c r="H103"/>
  <c r="F103"/>
  <c r="E103"/>
  <c r="E101" s="1"/>
  <c r="J100"/>
  <c r="I99"/>
  <c r="H99"/>
  <c r="F99"/>
  <c r="E99"/>
  <c r="J94"/>
  <c r="I93"/>
  <c r="H93"/>
  <c r="F93"/>
  <c r="E93"/>
  <c r="J92"/>
  <c r="I91"/>
  <c r="H91"/>
  <c r="F91"/>
  <c r="E91"/>
  <c r="J90"/>
  <c r="H87"/>
  <c r="J87" s="1"/>
  <c r="E87"/>
  <c r="J86"/>
  <c r="I85"/>
  <c r="H85"/>
  <c r="F85"/>
  <c r="E85"/>
  <c r="J82"/>
  <c r="J81"/>
  <c r="J80"/>
  <c r="I79"/>
  <c r="H79"/>
  <c r="F79"/>
  <c r="E79"/>
  <c r="H76"/>
  <c r="J76" s="1"/>
  <c r="H75"/>
  <c r="J75" s="1"/>
  <c r="J74"/>
  <c r="J70"/>
  <c r="J67"/>
  <c r="J66"/>
  <c r="E66"/>
  <c r="J65"/>
  <c r="J64"/>
  <c r="D64"/>
  <c r="J62"/>
  <c r="I61"/>
  <c r="H61"/>
  <c r="H56" s="1"/>
  <c r="F61"/>
  <c r="F56" s="1"/>
  <c r="E61"/>
  <c r="J60"/>
  <c r="J59"/>
  <c r="I59"/>
  <c r="H59"/>
  <c r="E59"/>
  <c r="J58"/>
  <c r="J57"/>
  <c r="E57"/>
  <c r="J55"/>
  <c r="H54"/>
  <c r="J54" s="1"/>
  <c r="I53"/>
  <c r="J53" s="1"/>
  <c r="E53"/>
  <c r="J51"/>
  <c r="J50"/>
  <c r="J49"/>
  <c r="J48"/>
  <c r="I47"/>
  <c r="H47"/>
  <c r="E47"/>
  <c r="H46"/>
  <c r="J46" s="1"/>
  <c r="J45"/>
  <c r="J44"/>
  <c r="J43"/>
  <c r="J42"/>
  <c r="J41"/>
  <c r="I40"/>
  <c r="H40"/>
  <c r="E40"/>
  <c r="J39"/>
  <c r="J37"/>
  <c r="J36"/>
  <c r="J35"/>
  <c r="H34"/>
  <c r="J34" s="1"/>
  <c r="E34"/>
  <c r="J32"/>
  <c r="J31"/>
  <c r="I27"/>
  <c r="J27" s="1"/>
  <c r="H27"/>
  <c r="E27"/>
  <c r="J17"/>
  <c r="J16"/>
  <c r="J15"/>
  <c r="I14"/>
  <c r="E14"/>
  <c r="E13" s="1"/>
  <c r="H13" s="1"/>
  <c r="J8"/>
  <c r="I7"/>
  <c r="I6" s="1"/>
  <c r="H7"/>
  <c r="J7" s="1"/>
  <c r="E7"/>
  <c r="H6"/>
  <c r="E6"/>
  <c r="I55" i="2"/>
  <c r="I54"/>
  <c r="D54"/>
  <c r="D52"/>
  <c r="I50"/>
  <c r="D50"/>
  <c r="I49"/>
  <c r="H49"/>
  <c r="G49"/>
  <c r="F49"/>
  <c r="I47"/>
  <c r="H47"/>
  <c r="F47"/>
  <c r="I46"/>
  <c r="I45"/>
  <c r="H45"/>
  <c r="G45"/>
  <c r="F45"/>
  <c r="E45"/>
  <c r="I44"/>
  <c r="I43"/>
  <c r="G43"/>
  <c r="I42"/>
  <c r="H42"/>
  <c r="G42"/>
  <c r="F42"/>
  <c r="I40"/>
  <c r="I39"/>
  <c r="H39"/>
  <c r="G39"/>
  <c r="I38"/>
  <c r="I37"/>
  <c r="I36"/>
  <c r="I35"/>
  <c r="I34"/>
  <c r="I33"/>
  <c r="I32"/>
  <c r="I31"/>
  <c r="I30"/>
  <c r="I29"/>
  <c r="I28"/>
  <c r="I27"/>
  <c r="I26"/>
  <c r="I25"/>
  <c r="I24"/>
  <c r="I23"/>
  <c r="I22"/>
  <c r="I21"/>
  <c r="H20"/>
  <c r="G20"/>
  <c r="F20"/>
  <c r="I18"/>
  <c r="I17"/>
  <c r="I16"/>
  <c r="I15"/>
  <c r="I14"/>
  <c r="I13"/>
  <c r="G13"/>
  <c r="I12"/>
  <c r="H12"/>
  <c r="G12"/>
  <c r="E12"/>
  <c r="I11"/>
  <c r="E11"/>
  <c r="I10"/>
  <c r="I9"/>
  <c r="H9"/>
  <c r="G9"/>
  <c r="F9"/>
  <c r="E9"/>
  <c r="I8"/>
  <c r="H8"/>
  <c r="G8"/>
  <c r="F8"/>
  <c r="E8"/>
  <c r="I7"/>
  <c r="G7"/>
  <c r="I6"/>
  <c r="H6"/>
  <c r="G6"/>
  <c r="F6"/>
  <c r="H5"/>
  <c r="G5"/>
  <c r="F5"/>
  <c r="I24" i="1"/>
  <c r="I13"/>
  <c r="G13"/>
  <c r="I12"/>
  <c r="H12"/>
  <c r="G12"/>
  <c r="H6" i="14" l="1"/>
  <c r="H15" s="1"/>
  <c r="G10"/>
  <c r="G6" s="1"/>
  <c r="G15" s="1"/>
  <c r="I6"/>
  <c r="I7"/>
  <c r="F12" i="11"/>
  <c r="G166" i="13"/>
  <c r="I166" s="1"/>
  <c r="G148"/>
  <c r="I148" s="1"/>
  <c r="I164"/>
  <c r="H155"/>
  <c r="I155" s="1"/>
  <c r="I156"/>
  <c r="I54"/>
  <c r="I124"/>
  <c r="I12"/>
  <c r="I24"/>
  <c r="I187"/>
  <c r="I237"/>
  <c r="I196"/>
  <c r="G240"/>
  <c r="I240" s="1"/>
  <c r="E63"/>
  <c r="I193"/>
  <c r="I151"/>
  <c r="I160"/>
  <c r="F207"/>
  <c r="E240"/>
  <c r="I26"/>
  <c r="I113"/>
  <c r="I152"/>
  <c r="H192"/>
  <c r="I192" s="1"/>
  <c r="I217"/>
  <c r="I235"/>
  <c r="G30"/>
  <c r="I30" s="1"/>
  <c r="I83"/>
  <c r="I120"/>
  <c r="E207"/>
  <c r="E7" i="12"/>
  <c r="F15" i="11"/>
  <c r="D18"/>
  <c r="F18" s="1"/>
  <c r="F17"/>
  <c r="I127" i="13"/>
  <c r="I105"/>
  <c r="G82"/>
  <c r="I82" s="1"/>
  <c r="I79"/>
  <c r="H29"/>
  <c r="I15"/>
  <c r="I16"/>
  <c r="I9"/>
  <c r="G214"/>
  <c r="I214" s="1"/>
  <c r="E155"/>
  <c r="E85"/>
  <c r="G86"/>
  <c r="I86" s="1"/>
  <c r="I59"/>
  <c r="E29"/>
  <c r="G56"/>
  <c r="G7"/>
  <c r="I7" s="1"/>
  <c r="I11" i="10"/>
  <c r="I7"/>
  <c r="I6" i="9"/>
  <c r="I15"/>
  <c r="I5"/>
  <c r="E31"/>
  <c r="J6" i="6"/>
  <c r="E111"/>
  <c r="H14"/>
  <c r="J14" s="1"/>
  <c r="J93"/>
  <c r="E84"/>
  <c r="J103"/>
  <c r="J99"/>
  <c r="F84"/>
  <c r="J91"/>
  <c r="J85"/>
  <c r="H111"/>
  <c r="J111" s="1"/>
  <c r="I13"/>
  <c r="J13" s="1"/>
  <c r="H84"/>
  <c r="J84" s="1"/>
  <c r="I101"/>
  <c r="J101" s="1"/>
  <c r="I56"/>
  <c r="J56" s="1"/>
  <c r="J79"/>
  <c r="E65"/>
  <c r="J61"/>
  <c r="E56"/>
  <c r="I26"/>
  <c r="J26" s="1"/>
  <c r="J47"/>
  <c r="E26"/>
  <c r="J40"/>
  <c r="I15" i="14" l="1"/>
  <c r="I10"/>
  <c r="G7" i="12"/>
  <c r="E10"/>
  <c r="G10" s="1"/>
  <c r="I56" i="13"/>
  <c r="G29"/>
  <c r="I29" s="1"/>
</calcChain>
</file>

<file path=xl/sharedStrings.xml><?xml version="1.0" encoding="utf-8"?>
<sst xmlns="http://schemas.openxmlformats.org/spreadsheetml/2006/main" count="726" uniqueCount="297">
  <si>
    <t>Dz.</t>
  </si>
  <si>
    <t>Rozdz.</t>
  </si>
  <si>
    <t>§</t>
  </si>
  <si>
    <t>Nazwa</t>
  </si>
  <si>
    <t>Dochody planowane</t>
  </si>
  <si>
    <t>Wykonanie</t>
  </si>
  <si>
    <t>Wg Uchwały Rady Gminy</t>
  </si>
  <si>
    <t>Zwiększenie zmniejszenie</t>
  </si>
  <si>
    <t>GOSPODARKA MIESZKANIOWA</t>
  </si>
  <si>
    <t>Gospodarka gruntami i nieruchomościami</t>
  </si>
  <si>
    <t>Wpływ z tytułu odpłatnego nabycia prawa własności oraz prawa użytkowania wieczystego nieruchomości</t>
  </si>
  <si>
    <t>OŚWIATA I WYCHOWANIE</t>
  </si>
  <si>
    <t>RAZEM:</t>
  </si>
  <si>
    <t>ROLNICTWO I ŁOWIECTWO</t>
  </si>
  <si>
    <t>Pozostała działalność</t>
  </si>
  <si>
    <t>Dotacje celowe otrzymane z budżetu państwa na realizację zadań bieżących z zakresu administracji rządowej oraz innych zadań zleconych gminie (związkom gmin) ustawami</t>
  </si>
  <si>
    <t>ADMINISTRACJA PUBLICZNA</t>
  </si>
  <si>
    <t>Urzędy Wojewódzkie</t>
  </si>
  <si>
    <t>URZĘDY NACZELNYCH ORGANÓW WŁADZY PAŃSTWOWEJ, KONTROLI I OCHRONY PRAWA ORAZ SĄDOWNICTWA</t>
  </si>
  <si>
    <t>Urzędy naczelnych organów władzy państwowej, kontroli i ochrony prawa</t>
  </si>
  <si>
    <t>Dotacje celowe otrzymane z budżetu państwa na realizację zadań bieżących z zakresu administracji rządowej oraz innych zadań zleconych gminie(związkom gmin) ustawami</t>
  </si>
  <si>
    <t>POMOC SPOŁECZNA</t>
  </si>
  <si>
    <t>Składki na ubezpieczenie zdrowotne opłacane za osoby pobierające niektóre świadczenia z pomocy społecznej, niektóre świadczenia rodzinne oraz za osoby uczestniczące w zajęciach w centrum integracji społecznej</t>
  </si>
  <si>
    <t>RAZEM DOCHODY– ZADANIA ZLECONE:</t>
  </si>
  <si>
    <t>% Wykonania</t>
  </si>
  <si>
    <t>LEŚNICTWO</t>
  </si>
  <si>
    <t>Dochody z najmu i dzierżawy składników majątkowych Skarbu Państwa, jednostek samorządu terytorialnego lub innych jednostek zaliczanych do sektora finansów publicznych oraz innych umów o podobnym charakterze</t>
  </si>
  <si>
    <t>Wpływy z opłat za zarząd, użytkowanie i użytkowanie wieczyste nieruchomości</t>
  </si>
  <si>
    <t>Pozostałe odsetki</t>
  </si>
  <si>
    <t>Wpływy z usług</t>
  </si>
  <si>
    <t>DZIAŁALNOŚĆ USŁUGOWA</t>
  </si>
  <si>
    <t>Wpływy z różnych opłat</t>
  </si>
  <si>
    <t>Promocja jednostek samorządu terytorialnego</t>
  </si>
  <si>
    <t>DOCHODY OD OSÓB PRAWNYCH, OD OSÓB FIZYCZNYCH I OD INNYCH JEDNOSTEK NIEPOSIADAJĄCYCH OSOBOWOŚCI PRAWNEJ ORAZ WYDATKI ZWIĄZANE Z ICH POBOREM</t>
  </si>
  <si>
    <t>Wpływy podatku dochodowego od osób fizycznych</t>
  </si>
  <si>
    <t>Podatek od działalności gospodarczej osób fizycznych, opłacany w formie karty podatkowej</t>
  </si>
  <si>
    <t>Odsetki od nieterminowych wpłat z tytułu podatków i opłat</t>
  </si>
  <si>
    <t>Wpływy z podatku rolnego, podatku leśnego, podatku od czynności cywilnoprawnych, podatków i opłat lokalnych od osób prawnych i innych jednostek organizacyjnych</t>
  </si>
  <si>
    <t>Podatek od nieruchomości</t>
  </si>
  <si>
    <t>Podatek rolny</t>
  </si>
  <si>
    <t>Podatek leśny</t>
  </si>
  <si>
    <t>Wpływy z podatku rolnego, podatku leśnego, podatku od spadków i darowizn, podatku od czynności cywilnoprawnych oraz podatków i opłat lokalnych od osób fizycznych</t>
  </si>
  <si>
    <t>Podatek od środków transportowych</t>
  </si>
  <si>
    <t>Podatek od spadków i darowizn</t>
  </si>
  <si>
    <t>Podatek od czynności cywilnoprawnych</t>
  </si>
  <si>
    <t>Wpływy z innych opłat stanowiących dochody jednostek samorządu terytorialnego na podstawie ustaw</t>
  </si>
  <si>
    <t>Wpływy z opłaty skarbowej</t>
  </si>
  <si>
    <t>Wpływy z opłaty eksploatacyjnej</t>
  </si>
  <si>
    <t>Wpływy z opłat za zezwolenia na sprzedaż napojów alkoholowych</t>
  </si>
  <si>
    <t>Wpływy z innych lokalnych opłat pobieranych przez jednostki samorządu terytorialnego na podstawie odrębnych ustaw (zajęcie pasa drogowego)</t>
  </si>
  <si>
    <t>Udziały gmin w podatkach stanowiących dochód budżetu państwa</t>
  </si>
  <si>
    <t>Podatek dochodowy od osób fizycznych</t>
  </si>
  <si>
    <t>Podatek dochodowy od osób prawnych</t>
  </si>
  <si>
    <t>RÓŻNE ROZLICZENIA</t>
  </si>
  <si>
    <t>Część oświatowa subwencji ogólnej dla jednostek samorządu terytorialnego</t>
  </si>
  <si>
    <t>Subwencje ogólne z budżetu państwa</t>
  </si>
  <si>
    <t>Różne rozliczenia finansowe</t>
  </si>
  <si>
    <t>Wpływy z różnych dochodów</t>
  </si>
  <si>
    <t>Przedszkola</t>
  </si>
  <si>
    <t>Dotacje celowe otrzymane z budżetu państwa na realizację własnych zadań bieżących gmin (związków gmin)</t>
  </si>
  <si>
    <t>Dochody jednostek samorządu terytorialnego związane z realizacją zadań z zakresu administracji rządowej oraz innych zadań zleconych ustawami</t>
  </si>
  <si>
    <t>Zasiłki i pomoc w naturze oraz składki na ubezpieczenia emerytalne i rentowe</t>
  </si>
  <si>
    <t>Zasiłki stałe</t>
  </si>
  <si>
    <t>Ośrodki Pomocy Społecznej</t>
  </si>
  <si>
    <t>Usługi opiekuńcze i specjalistyczne usługi opiekuńcze</t>
  </si>
  <si>
    <t>EDUKACYJNA OPIEKA WYCHOWAWCZA</t>
  </si>
  <si>
    <t>Pomoc materialna dla uczniów</t>
  </si>
  <si>
    <t>GOSPODARKA KOMUNALNA I OCHRONA ŚRODOWISKA</t>
  </si>
  <si>
    <t>Wpływy i wydatki związane z gromadzeniem środków z opłat i kar za korzystanie ze środowiska</t>
  </si>
  <si>
    <t>DOCHODY BIEŻĄCE                                     ZADANIA WŁASNE</t>
  </si>
  <si>
    <t>Lp.</t>
  </si>
  <si>
    <t>TREŚĆ</t>
  </si>
  <si>
    <t>Klasyfikacja</t>
  </si>
  <si>
    <t>Plan</t>
  </si>
  <si>
    <t>1.</t>
  </si>
  <si>
    <t>§ 952</t>
  </si>
  <si>
    <t>2.</t>
  </si>
  <si>
    <t>Pożyczki</t>
  </si>
  <si>
    <t>3.</t>
  </si>
  <si>
    <t>PRZYCHODY OGÓŁEM</t>
  </si>
  <si>
    <t>Spłaty kredytów</t>
  </si>
  <si>
    <t>§ 992</t>
  </si>
  <si>
    <t>Spłaty pożyczek</t>
  </si>
  <si>
    <t>Spłata pożyczek otrzymanych na finansowanie zadań zrealizowanych z udziałem  środków pochodzących z budżetu UE</t>
  </si>
  <si>
    <t>§ 963</t>
  </si>
  <si>
    <t>ROZCHODY OGÓŁEM</t>
  </si>
  <si>
    <t>Wpływy z opłat za wydawanie zezwoleń na sprzedaż alkoholu</t>
  </si>
  <si>
    <t>OGÓŁEM:</t>
  </si>
  <si>
    <t>Wydatki planowane</t>
  </si>
  <si>
    <t>Dotacje celowe przekazane dla powiatu na zadania bieżące realizowane na podstawie porozumień między jednostkami samorządu terytorialnego</t>
  </si>
  <si>
    <t>Dotacje celowe przekazane gminie na zadania bieżące zrealizowane na podstawie porozumień między jednostkami samorządu terytorialnego</t>
  </si>
  <si>
    <t>Dotacje celowe przekazane gminie na zadania bieżące realizowane na podstawie porozumień między jednostkami samorządu terytorialnego</t>
  </si>
  <si>
    <t>KULTURA I OCHRONA DZIEDZICTWA NARODOWEGO</t>
  </si>
  <si>
    <t>Domy i ośrodki kultury, świetlice, kluby</t>
  </si>
  <si>
    <t>KULTURA FIZYCZNA</t>
  </si>
  <si>
    <t>Wydatki inwestycyjne jednostek budżetowych</t>
  </si>
  <si>
    <t>TRANSPORT I ŁĄCZNOŚĆ</t>
  </si>
  <si>
    <t>Drogi publiczne gminne</t>
  </si>
  <si>
    <t>Wydatki na zakupy inwestycyjne jednostek budżetowych</t>
  </si>
  <si>
    <t>Urzędy Gmin</t>
  </si>
  <si>
    <t>Ochotnicze Straże Pożarne</t>
  </si>
  <si>
    <t>Domy i ośrodki kultury, świetlice i kluby</t>
  </si>
  <si>
    <t>Wg uchwały Rady Gminy</t>
  </si>
  <si>
    <t>Zmniejszenie zwiększenie</t>
  </si>
  <si>
    <t>Izby Rolnicze</t>
  </si>
  <si>
    <t>Wpłaty gmin na rzecz Izb Rolniczych w wysokości 2% uzyskanych wpływów z podatku rolnego</t>
  </si>
  <si>
    <t>Zakup materiałów i wyposażenia</t>
  </si>
  <si>
    <t>Zakup usług remontowych</t>
  </si>
  <si>
    <t>Zakup usług pozostałych</t>
  </si>
  <si>
    <t>Różne wydatki na rzecz osób fizycznych</t>
  </si>
  <si>
    <t>Różne opłaty i składki</t>
  </si>
  <si>
    <t>Opłata na rzecz budżetów jednostek samorządu terytorialnego</t>
  </si>
  <si>
    <t>Wydatki osobowe niezaliczone do wynagrodzeń</t>
  </si>
  <si>
    <t>Wynagrodzenia osobowe pracowników</t>
  </si>
  <si>
    <t>Dodatkowe wynagrodzenie roczne</t>
  </si>
  <si>
    <t>Składki na ubezpieczenia społeczne</t>
  </si>
  <si>
    <t>Składki na Fundusz Pracy</t>
  </si>
  <si>
    <t>Wynagrodzenia bezosobowe</t>
  </si>
  <si>
    <t>Zakup energii</t>
  </si>
  <si>
    <t>Zakup usług zdrowotnych</t>
  </si>
  <si>
    <t>Opłaty z tytułu zakupu usług telekomunikacyjnych świadczonych w ruchomej publicznej sieci telefonicznej</t>
  </si>
  <si>
    <t>Odpisy na zakładowy fundusz świadczeń socjalnych</t>
  </si>
  <si>
    <t>Plany zagospodarowania przestrzennego</t>
  </si>
  <si>
    <t>Rady Gmin</t>
  </si>
  <si>
    <t>Wydatki osobowe niezliczone do wynagrodzeń</t>
  </si>
  <si>
    <t>Podróże służbowe krajowe</t>
  </si>
  <si>
    <t>Wynagrodzenia agencyjno-prowizyjne</t>
  </si>
  <si>
    <t>BEZPIECZEŃSTWO PUBLICZNE I OCHRONA PRZECIWPOŻAROWA</t>
  </si>
  <si>
    <t>OBSŁUGA DŁUGU PUBLICZNEGO</t>
  </si>
  <si>
    <t>Obsługa papierów wartościowych kredytów i pożyczek jednostek samorządu terytorialnego</t>
  </si>
  <si>
    <t>Odsetki od samorządowych papierów wartościowych lub zaciągniętych przez jednostkę samorządu terytorialnego kredytów i pożyczek</t>
  </si>
  <si>
    <t>Rezerwy ogólne i celowe</t>
  </si>
  <si>
    <t>Rezerwy</t>
  </si>
  <si>
    <t>Szkoły Podstawowe</t>
  </si>
  <si>
    <t>Stypendia dla uczniów</t>
  </si>
  <si>
    <t>Zakup pomocy naukowych, dydaktycznych i książek</t>
  </si>
  <si>
    <t>Zakup środków żywności</t>
  </si>
  <si>
    <t>Dowożenie uczniów do szkół</t>
  </si>
  <si>
    <t>Składki na ubezpieczenie społeczne</t>
  </si>
  <si>
    <t>Dokształcanie i doskonalenie nauczycieli</t>
  </si>
  <si>
    <t>Odpis na zakładowy fundusz świadczeń socjalnych</t>
  </si>
  <si>
    <t>OCHRONA ZDROWIA</t>
  </si>
  <si>
    <t>Zwalczanie narkomanii</t>
  </si>
  <si>
    <t>Przeciwdziałanie alkoholizmowi</t>
  </si>
  <si>
    <t>Składki na ubezpieczenia zdrowotne opłacane za osoby pobierające niektóre świadczenia z pomocy społecznej, niektóre świadczenia rodzinne oraz za osoby uczestniczące w zajęciach w centrum integracji społecznej</t>
  </si>
  <si>
    <t>Składki na ubezpieczenie zdrowotne</t>
  </si>
  <si>
    <t>Świadczenia społeczne</t>
  </si>
  <si>
    <t>Dodatki mieszkaniowe</t>
  </si>
  <si>
    <t>Odpisy na Zakładowy Fundusz świadczeń socjalnych</t>
  </si>
  <si>
    <t>Oświetlenie ulic, placów i dróg</t>
  </si>
  <si>
    <t>Odpisy na zakładowy Fundusz świadczeń socjalnych</t>
  </si>
  <si>
    <t>Ochrona zabytków i opieka nad zabytkami</t>
  </si>
  <si>
    <t>OGÓŁEM WYDATKI ZADANIA WŁASNE:</t>
  </si>
  <si>
    <t xml:space="preserve">Urzędy naczelnych organów władzy państwowej, kontroli i ochrony prawa </t>
  </si>
  <si>
    <t>OGÓŁEM WYDATKI:</t>
  </si>
  <si>
    <t>Zakłady Gospodarki Komunalnej</t>
  </si>
  <si>
    <t xml:space="preserve">Dochody z najmu i dzierżawy składników majątkowych </t>
  </si>
  <si>
    <t>OGÓŁEM WYDATKI MAJATKOWE:</t>
  </si>
  <si>
    <t>OGÓŁEM DOTACJE:</t>
  </si>
  <si>
    <t>OGÓŁEM WYDATKI ZADANIA ZLECONE:</t>
  </si>
  <si>
    <t>Zakłady gospodarki komunalnej</t>
  </si>
  <si>
    <t>Opłaty za administrowanie i czynsze za budynki, lokale i pomieszczenia garażowe</t>
  </si>
  <si>
    <t>ZADANIA WŁASNE:</t>
  </si>
  <si>
    <t>OGÓŁEM DOCHODY:</t>
  </si>
  <si>
    <t>%Wykonania</t>
  </si>
  <si>
    <t>Zwiększenie Zmniejszenie</t>
  </si>
  <si>
    <t>ZADANIA ZLECONE:</t>
  </si>
  <si>
    <t>Wydatki bieżące</t>
  </si>
  <si>
    <t>wydatki majątkowe</t>
  </si>
  <si>
    <t>wydatki majątkowe wynikające z porozumień z j.s.t</t>
  </si>
  <si>
    <t>wydatki bieżące</t>
  </si>
  <si>
    <t>RAZEM WYDATKI                                     ZADANIA WŁASNE:</t>
  </si>
  <si>
    <t>Realizacja zadań wymagających stosowania spejalnej organizacji nauki i metod pracy dla dzieci i mlodzieży w szkołach podstawowych, gimnazjach, liceach ogólnokształcacych, liceach profilowanych i szkołach zawodowych oraz szkołach artystycznych</t>
  </si>
  <si>
    <t>Skladki na ubezpeczenia społeczne</t>
  </si>
  <si>
    <t>Rózne opłaty i składki</t>
  </si>
  <si>
    <t>Wpływy i wydatki związane z gromadzeniem środków z opłat i kar za korzysanie ze środowiska</t>
  </si>
  <si>
    <t>Wybory Prezydenta Rzeczypospolitej Polskiej</t>
  </si>
  <si>
    <t>Kwalifikacja wojskowa</t>
  </si>
  <si>
    <t>%</t>
  </si>
  <si>
    <t>Wykonania</t>
  </si>
  <si>
    <t>DOCHODY  ZADANIA WŁASNE:</t>
  </si>
  <si>
    <t>Wybory do Sejmu i Senatu</t>
  </si>
  <si>
    <t>Dotacje celowe otrzymane z budżetu państwa na realizację zadań bieżących z zakrsu administracji rządowej oraz innych zadań zleconych gminie (związkom gmin) ustawami</t>
  </si>
  <si>
    <t xml:space="preserve">Realizacja zadań wymagających stosowania specjalnej organizacji nauki i metod pracy dla dzieci w przedszkolach, oddziałach przedszkolnych w szkołach odstawowych i innych formach wychowania przedszkolnego </t>
  </si>
  <si>
    <t>Domy pomocy społecznej</t>
  </si>
  <si>
    <t xml:space="preserve">Zakup usług pozostałych </t>
  </si>
  <si>
    <t>Zakup środków dydaktycznych i książek</t>
  </si>
  <si>
    <t>Wpływ z opłat za korzystanie z wychowania przedszkolnego</t>
  </si>
  <si>
    <t>Wpływy z opłat za korzystanie z wyzywienia w jednostkach realizujących zadania z zakresu wychowania przedszkolnego</t>
  </si>
  <si>
    <t>Zadania z zakresu geodezji i kartografii</t>
  </si>
  <si>
    <t>Szkolenie pracowników niebędących członkami korpusu służby cywilnej</t>
  </si>
  <si>
    <t>Świadczenia wychowawcze</t>
  </si>
  <si>
    <t>ROLNICTWO I ŁOWICTWO</t>
  </si>
  <si>
    <t>Infrastruktura wodociagowa i sanitacyjna wsi</t>
  </si>
  <si>
    <t>Stypendia dla uczniow</t>
  </si>
  <si>
    <t>RODZINA</t>
  </si>
  <si>
    <t>Dotacje celowe otrzymane z budżetu państwa na zadania bieżącez zakresu administracji rzadowej zlecone gminom (związkom gmin, związkom powiatowo-gminnym), związane z realizacją świadczenia wychowawczego stanowiącego pomoc państwa w wychowaniu dzieci</t>
  </si>
  <si>
    <t>Świadczenia rodzinne, świadczenia z funduszu alimentacyjnego oraz składki na ubezpieczenia emerytalne i renotowe z ubezpieczenia społecznego</t>
  </si>
  <si>
    <t>Dotacje otrzymane z budżetu państwa na realizację zadań bieżących z zakresu administracji rządowej oraz innych zadań zleconych gminie (związkom gmin, związkom powiatowo-gminnym) ustawami</t>
  </si>
  <si>
    <t>Szkolenia pracowników niebędących czlonkami korpusu słuzby cywilnej</t>
  </si>
  <si>
    <t>Świadczenia rodzinne, świadczenia z funduszu alimentacyjnego oraz składki na ubezpieczenia emerytalne i rentowe z ubezpieczenia społecznego</t>
  </si>
  <si>
    <t>Wyngrodzenia osobowe pracowników</t>
  </si>
  <si>
    <t>Karta Dużej Rodziny</t>
  </si>
  <si>
    <t>Gospodarka odpadmi</t>
  </si>
  <si>
    <t>Część wyrównawcza subwencji ogólnej dla gmin</t>
  </si>
  <si>
    <t>Pomoc w zakresie dożywiania</t>
  </si>
  <si>
    <t>Świadczenia rodzinne, świadczenia z funduszu alimentacyjnego oraz  składki na ubezpieczenia emerytalne i rentowe z ubezpieczenia społecznego</t>
  </si>
  <si>
    <t>Szkoly podstawowe</t>
  </si>
  <si>
    <t>Wpływy z róznych opłat</t>
  </si>
  <si>
    <t>Stołówki szkolne i przedszkolne</t>
  </si>
  <si>
    <t>Wpływy z róznych dochodów</t>
  </si>
  <si>
    <t xml:space="preserve">Wspieranie rodziny </t>
  </si>
  <si>
    <t>Skłładki na Fundusz Pracy</t>
  </si>
  <si>
    <t>Utrzymanie zieleni w miastach i gminach</t>
  </si>
  <si>
    <t>Zakup  materiałów i wyposażenia</t>
  </si>
  <si>
    <t>Zaku uslug pozostałych</t>
  </si>
  <si>
    <t>Podatek od nieruchmości</t>
  </si>
  <si>
    <t>§ 950</t>
  </si>
  <si>
    <t>Realizacja zadań wymagających stosowania specjalnej organizacji nauki i metod pracy dla dzieci i młodzieży w szkołach podstawowych, gamnazjach, liceach ogólnokształcących, liceach profilowanych i szkołach zawodowych oraz szkołach artystycznych</t>
  </si>
  <si>
    <t>Zakup środków dydaktycznych, książek</t>
  </si>
  <si>
    <t>Wolne środki o których mowa w art.217 ust.2 pkt 6 ustawy o finansach publicznych</t>
  </si>
  <si>
    <t>Wspieranie Rodziny</t>
  </si>
  <si>
    <t>Melioracje wode</t>
  </si>
  <si>
    <t>Zarządzenie kryzysowe</t>
  </si>
  <si>
    <t>Wpływy z rozliczeń</t>
  </si>
  <si>
    <t>Wspieranie rodziny</t>
  </si>
  <si>
    <t>Podróże słuzbowe krajowe</t>
  </si>
  <si>
    <t xml:space="preserve">Zapewnienie uczniom prawa do bezpłatnego dostępu do podręczników, materiałów edukacyjnych lub materiałów ćwiczeniowych </t>
  </si>
  <si>
    <t>Dotacje celowe w ramach programów finansowanych z udziałem środków europejskich oraz środków, o których mowa w art..5 ust.3 pkt 5 lit. A i b ustawy lub platności  w ramach budżetu środków europejskich realizowanyh przez jednostki samorzadu terytorialnego</t>
  </si>
  <si>
    <t>TRANSPORT I ŁĄCZNOŚC</t>
  </si>
  <si>
    <t>Dotacje celowe w ramach programów finansowych z udziałem środków europejskich oraz środków, o których mowa w art..5 ust.3 pkt 5 lit. a i b ustawy lub płatności w3 ramach budżetu środków europejskich, realizowanych przez jednostki samorzadu terytorialnego</t>
  </si>
  <si>
    <t>Składki na ubezpieczenie zdrowotne opłacane za osoby pobierające niektóre4 świadczenia rodzinne, zgodnie z przepisami ustawy o świadeczeniach rodzinnych oraz za osoby pobierające zasiłek dla opiekunow, zgodnie z przepsami ustawy z dni 4 kwietnia 2914 r. o ustaleniu i wypłacie zasiłków dla opiekunów</t>
  </si>
  <si>
    <t xml:space="preserve">Składki na ubezpieczenie zdrowotne </t>
  </si>
  <si>
    <t xml:space="preserve">Zakup usług Przez jednostki samorzadu terytorianego od innych jednostek samorządu terytorialnego </t>
  </si>
  <si>
    <t>Szkolenia pracowników niebędących członkami korpusu słuzby cywilnej</t>
  </si>
  <si>
    <t>§ 903</t>
  </si>
  <si>
    <t xml:space="preserve">Pożyczki i kredyty </t>
  </si>
  <si>
    <t>Urzedy Wojewódzkie</t>
  </si>
  <si>
    <t xml:space="preserve">Zakup usług przez jednostki samorzadu terytorianego od innych jednostek samorządu terytorialnego </t>
  </si>
  <si>
    <t xml:space="preserve">Dotacje celowe otrzymane z budżetu pństwa na realizację zadań bieżących z zakresu administracji rzadowej oraz innych zadań zleconych gminie (związkim gmin) ustawami </t>
  </si>
  <si>
    <t>Dotacje celowe w ramach programów finansowanych  z udziałem środków europejskich oraz środków, o których mowa  w art..5 ust.3 pkt 5 lit. A i b ustawy, lub płatności w ramach budżetu srodków europejskich, realizowanych przez jednostki samorzadu terytorialnego</t>
  </si>
  <si>
    <t>Dotacje celowe otrzymane z budżetu państwa na realizację własnych zadań bieżących gmin z zakresu edukacyjnej opiki wychowawczej finansowanych w calości przez budżet państwa w ramach programów rzadowych</t>
  </si>
  <si>
    <t>Inne formy pomocy dla uczniow</t>
  </si>
  <si>
    <t>Rózne wydatki na rzwcz osób fizycznych</t>
  </si>
  <si>
    <t>Składki Na ubezpieczenie społeczne</t>
  </si>
  <si>
    <t>Stan na 31.12.2019r.</t>
  </si>
  <si>
    <t>Urządy Gmin</t>
  </si>
  <si>
    <t>Dochody bieżące - zadania własne</t>
  </si>
  <si>
    <t>DOCHODY                                       ZADANIA MAJATKOWE:</t>
  </si>
  <si>
    <t>Dochody bieżące zadania zlecone</t>
  </si>
  <si>
    <t xml:space="preserve">Dotacje </t>
  </si>
  <si>
    <t xml:space="preserve">Ochtnicze Straże Pożarne </t>
  </si>
  <si>
    <t>BEZPIECZEŃSTWO PUBLICZNE OCHRONA PRZECIWPOŻAROWA</t>
  </si>
  <si>
    <t>Stan na dzień 30.06.2020</t>
  </si>
  <si>
    <t>DOCHODY MAJĄTKOWE - ZADANIA WŁASNE ZAI PÓŁROCZE 2020 ROK</t>
  </si>
  <si>
    <t>Infrastruktura wodociągoa i sanitacyjna wsi</t>
  </si>
  <si>
    <t>Wybory Prezydenta RP</t>
  </si>
  <si>
    <t>DOCHODY BIEŻĄCE - ZADANIA ZLECONE ZA I PÓŁROCZE 2020 ROK</t>
  </si>
  <si>
    <t>30.06.2020 r.</t>
  </si>
  <si>
    <t>Wpływy ze sprzedaży składników majątkowych</t>
  </si>
  <si>
    <t>REALIZACJA DOCHODÓW Z OPŁAT ZA WYDANIE ZEZWOLENIA NA SPRZEDAŻ NAPOJÓW ALKOHOLOWYCH ORAZ ZA KORZYSTANIE Z TYCH ZEZWOLEŃ ZA I PÓŁROCZE 2020 ROKU</t>
  </si>
  <si>
    <t>30.06.2020</t>
  </si>
  <si>
    <t>DOCHODY BIEŻĄCE - ZADANIA WŁASNE ZA I PÓŁROCZE 2020 ROKU</t>
  </si>
  <si>
    <t>Lokalny transport zbiorowy</t>
  </si>
  <si>
    <t>Środki otrzymane z państwowych funduszy celowych za realizację zadań bieżących jednostek sektora finansów publicznych</t>
  </si>
  <si>
    <t>PRZYCHODY I ROZCHODY BUDŻETU ZA I PÓŁROCZE 2020 ROKU</t>
  </si>
  <si>
    <t>REALIZACJA WYDATKÓW MAJĄTKOWYCH ( ZADANIA WŁASNE) ZA  I PÓŁROCZE 2020 ROKU</t>
  </si>
  <si>
    <t xml:space="preserve">Stan na dzień 30.06.2020 r. </t>
  </si>
  <si>
    <t>REALIZACJA WYDATKÓW BIEŻĄCYCH (ZADANIA WŁASNE) ZA I PÓŁROCZE 2020 ROKU</t>
  </si>
  <si>
    <t>REALIZACJA WYDATKÓW BIEŻĄCYCH (ZADANIA ZLECONE) ZA I PÓŁROCZE 2020 ROKU</t>
  </si>
  <si>
    <t>Stan na dzień 30.06.2020 r.</t>
  </si>
  <si>
    <t>Gospodarka odpadami komunalnymi</t>
  </si>
  <si>
    <t>REALIZACJA UDZIELONYCH DOTACJI Z BUDZETU GMINY ZAI PÓŁROCZE 2020 ROKU (WYDATKI)</t>
  </si>
  <si>
    <t>REALIZACJA UDZIELONYCH DOTACJI PODMIOTOWA NA DZIAŁALNOŚĆ GMINNYCH INSTYTUCJI KULTURY ZA I PÓŁROCZE 2020 ROKU</t>
  </si>
  <si>
    <t>Domy i ośrodku kultury, świetlice i kluby</t>
  </si>
  <si>
    <t>Dotacja podmiotowa z budżetu dla samorządowej instytucji kultury</t>
  </si>
  <si>
    <t>GOSPODARKA KOMUNALNA I OCRONA ŚRODOWISKA</t>
  </si>
  <si>
    <t>Gospodarka ściekowa i ochrona wód</t>
  </si>
  <si>
    <t>Dotacja celowa z budżetu na finansowanie lub dofinansowanie kosztów realizacji inwestycji i zakupów inwestycyjnych jednostek niezalczanych do sektora finansów pub licznych</t>
  </si>
  <si>
    <t>Domy i Ośrodki Kultury, świetlice, kluby</t>
  </si>
  <si>
    <t>Dotacje celowa z budżetu na finansowanie  lub dofinansowanie zadań zleconych do realizacji stowarzyszeniom</t>
  </si>
  <si>
    <t>DZIAŁALNOŚC USŁUGOWA</t>
  </si>
  <si>
    <t>Dotacja celowa z budżetu na finansowanie lub dofinansowanie zadań zleconych do realizacji stowarzyszeniom</t>
  </si>
  <si>
    <t>Dotacje celowe przekazane z budżetu na finansowanie lub dofinansowanie zadań inwestycyjnych obiektów zabytkowych  jednostekom nezalicznamy  do sektora finansów publicznych</t>
  </si>
  <si>
    <t>REALIZACJA UDZIELONYCH DOTACJI Z BUDZETU GMINY DLA JEDNOSTEK NIEZALICZANYCH DO SEKTORA FINANSÓW PUBLICZNYCH (MAJATKOWE) ZAI PÓŁROCZE 2020 ROKU (WYDATKI)</t>
  </si>
  <si>
    <t>OGÓŁEM DOTACJA:</t>
  </si>
  <si>
    <t>REALIZACJA UDZIELONYCH DOTACJI Z BUDZETU GMINY DLA JEDNOSTEK NIEZALICZANYCH DO SEKTORA FINANSÓW PUBLICZNYCH (STOWARZYSZENIA) ZAI PÓŁROCZE 2020 ROKU (WYDATKI)</t>
  </si>
  <si>
    <t>OGÓŁEM DOTAJE:</t>
  </si>
  <si>
    <t>wydatki bieżące wynikające z porozumień z j.s.t. (dotacje)</t>
  </si>
  <si>
    <t>wydatki bieżace dla jednostek niezaliczonych do sektora finansów  publicznych dotacje Stowarzyszenia</t>
  </si>
  <si>
    <t>wydatki bieżace dotacje dla gminnych instytucji kultury</t>
  </si>
  <si>
    <t>ZESTAWIENIE WYKONANIA DOCHODÓW ZA  I PÓŁROCZE 2020 ROKU</t>
  </si>
  <si>
    <t>Stan na dzień 30.06.2020r.</t>
  </si>
  <si>
    <t>REALIZACJA UDZIELONYCH DOTACJI Z BUDZETU GMINY (MAJATKOWE) WYNIKAJACE Z POROZUMIEŃ Z J.S.T. ZA I PÓŁROCZE 2020 ROKU (WYDATKI)</t>
  </si>
  <si>
    <t>ZESTAWIENIE WYKONANIA WYDATKÓW ZA I PÓŁROCZE  2019 ROK</t>
  </si>
  <si>
    <t>wydatki majątkowe dla jednostek niezaliczonych do sektora finansów publicznych</t>
  </si>
  <si>
    <t xml:space="preserve">REALIZACJA WYDATKÓW GMINNEGO PROGRAMU PROFILAKTYKI I ROZWIĄZYWANIA PROBLEMÓW ALKOHOLOWYCH ORAZ GMINNEGO PROGRAMU PRZECIWDZIAŁANIA NARKOMANII W I PÓLROCZU 2020 ROKU  </t>
  </si>
</sst>
</file>

<file path=xl/styles.xml><?xml version="1.0" encoding="utf-8"?>
<styleSheet xmlns="http://schemas.openxmlformats.org/spreadsheetml/2006/main">
  <numFmts count="12">
    <numFmt numFmtId="43" formatCode="_-* #,##0.00\ _z_ł_-;\-* #,##0.00\ _z_ł_-;_-* &quot;-&quot;??\ _z_ł_-;_-@_-"/>
    <numFmt numFmtId="164" formatCode="_-* #,##0.00_-;\-* #,##0.00_-;_-* &quot;-&quot;??_-;_-@_-"/>
    <numFmt numFmtId="165" formatCode="000"/>
    <numFmt numFmtId="166" formatCode="00000"/>
    <numFmt numFmtId="167" formatCode="0000"/>
    <numFmt numFmtId="168" formatCode="#,##0.00_ ;\-#,##0.00\ "/>
    <numFmt numFmtId="169" formatCode="#,##0.00;[Red]#,##0.00"/>
    <numFmt numFmtId="170" formatCode="\+#,##0.00;[Red]#,##0.00"/>
    <numFmt numFmtId="171" formatCode="\+#,##0.00_ ;\-#,##0.00\ "/>
    <numFmt numFmtId="172" formatCode="#,##\+0.00_ ;\-#,##0.00\ "/>
    <numFmt numFmtId="173" formatCode="\+#,##0.00"/>
    <numFmt numFmtId="174" formatCode="\+\ ##0.00"/>
  </numFmts>
  <fonts count="14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b/>
      <sz val="13"/>
      <color theme="1"/>
      <name val="Times New Roman"/>
      <family val="1"/>
      <charset val="238"/>
    </font>
    <font>
      <b/>
      <sz val="14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b/>
      <sz val="16"/>
      <color theme="1"/>
      <name val="Times New Roman"/>
      <family val="1"/>
      <charset val="238"/>
    </font>
    <font>
      <b/>
      <sz val="12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73">
    <border>
      <left/>
      <right/>
      <top/>
      <bottom/>
      <diagonal/>
    </border>
    <border>
      <left style="double">
        <color indexed="64"/>
      </left>
      <right style="medium">
        <color rgb="FF000000"/>
      </right>
      <top style="double">
        <color indexed="64"/>
      </top>
      <bottom/>
      <diagonal/>
    </border>
    <border>
      <left style="double">
        <color indexed="64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double">
        <color indexed="64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double">
        <color indexed="64"/>
      </top>
      <bottom style="medium">
        <color rgb="FF000000"/>
      </bottom>
      <diagonal/>
    </border>
    <border>
      <left/>
      <right style="double">
        <color indexed="64"/>
      </right>
      <top/>
      <bottom style="medium">
        <color rgb="FF000000"/>
      </bottom>
      <diagonal/>
    </border>
    <border>
      <left style="double">
        <color indexed="64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rgb="FF000000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rgb="FF000000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rgb="FF000000"/>
      </left>
      <right style="medium">
        <color rgb="FF000000"/>
      </right>
      <top style="double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double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double">
        <color indexed="64"/>
      </right>
      <top/>
      <bottom style="medium">
        <color rgb="FF000000"/>
      </bottom>
      <diagonal/>
    </border>
    <border>
      <left style="double">
        <color indexed="64"/>
      </left>
      <right/>
      <top style="medium">
        <color rgb="FF000000"/>
      </top>
      <bottom style="double">
        <color indexed="64"/>
      </bottom>
      <diagonal/>
    </border>
    <border>
      <left/>
      <right/>
      <top style="medium">
        <color rgb="FF000000"/>
      </top>
      <bottom style="double">
        <color indexed="64"/>
      </bottom>
      <diagonal/>
    </border>
    <border>
      <left/>
      <right style="medium">
        <color rgb="FF000000"/>
      </right>
      <top style="medium">
        <color rgb="FF000000"/>
      </top>
      <bottom style="double">
        <color indexed="64"/>
      </bottom>
      <diagonal/>
    </border>
    <border>
      <left style="medium">
        <color rgb="FF000000"/>
      </left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double">
        <color indexed="64"/>
      </left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47">
    <xf numFmtId="0" fontId="0" fillId="0" borderId="0" xfId="0"/>
    <xf numFmtId="0" fontId="3" fillId="3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4" fontId="3" fillId="0" borderId="4" xfId="0" applyNumberFormat="1" applyFont="1" applyBorder="1" applyAlignment="1">
      <alignment horizontal="center" vertical="center" wrapText="1"/>
    </xf>
    <xf numFmtId="4" fontId="2" fillId="0" borderId="4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165" fontId="3" fillId="0" borderId="28" xfId="0" applyNumberFormat="1" applyFont="1" applyBorder="1" applyAlignment="1">
      <alignment horizontal="center" vertical="top" wrapText="1"/>
    </xf>
    <xf numFmtId="0" fontId="3" fillId="0" borderId="28" xfId="0" applyFont="1" applyBorder="1" applyAlignment="1">
      <alignment horizontal="center" vertical="top" wrapText="1"/>
    </xf>
    <xf numFmtId="4" fontId="2" fillId="0" borderId="8" xfId="0" applyNumberFormat="1" applyFont="1" applyBorder="1" applyAlignment="1">
      <alignment horizontal="center" vertical="center" wrapText="1"/>
    </xf>
    <xf numFmtId="4" fontId="6" fillId="0" borderId="24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10" fontId="3" fillId="0" borderId="6" xfId="0" applyNumberFormat="1" applyFont="1" applyBorder="1" applyAlignment="1">
      <alignment horizontal="center" vertical="center" wrapText="1"/>
    </xf>
    <xf numFmtId="10" fontId="2" fillId="0" borderId="6" xfId="0" applyNumberFormat="1" applyFont="1" applyBorder="1" applyAlignment="1">
      <alignment horizontal="center" vertical="center" wrapText="1"/>
    </xf>
    <xf numFmtId="10" fontId="0" fillId="0" borderId="0" xfId="0" applyNumberFormat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4" fontId="4" fillId="4" borderId="12" xfId="0" applyNumberFormat="1" applyFont="1" applyFill="1" applyBorder="1" applyAlignment="1">
      <alignment horizontal="center" vertical="center" wrapText="1"/>
    </xf>
    <xf numFmtId="10" fontId="3" fillId="0" borderId="9" xfId="0" applyNumberFormat="1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3" fillId="0" borderId="35" xfId="0" applyFont="1" applyBorder="1" applyAlignment="1">
      <alignment vertical="center" wrapText="1"/>
    </xf>
    <xf numFmtId="0" fontId="2" fillId="0" borderId="35" xfId="0" applyFont="1" applyBorder="1" applyAlignment="1">
      <alignment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34" xfId="0" applyFont="1" applyBorder="1" applyAlignment="1">
      <alignment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top" wrapText="1"/>
    </xf>
    <xf numFmtId="0" fontId="3" fillId="0" borderId="38" xfId="0" applyFont="1" applyBorder="1" applyAlignment="1">
      <alignment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24" xfId="0" applyFont="1" applyBorder="1" applyAlignment="1">
      <alignment vertical="center" wrapText="1"/>
    </xf>
    <xf numFmtId="0" fontId="2" fillId="0" borderId="38" xfId="0" applyFont="1" applyBorder="1" applyAlignment="1">
      <alignment vertical="center" wrapText="1"/>
    </xf>
    <xf numFmtId="0" fontId="2" fillId="0" borderId="24" xfId="0" applyFont="1" applyBorder="1" applyAlignment="1">
      <alignment horizontal="center" vertical="top" wrapText="1"/>
    </xf>
    <xf numFmtId="0" fontId="3" fillId="0" borderId="24" xfId="0" applyFont="1" applyBorder="1" applyAlignment="1">
      <alignment vertical="center" wrapText="1"/>
    </xf>
    <xf numFmtId="0" fontId="4" fillId="2" borderId="39" xfId="0" applyFont="1" applyFill="1" applyBorder="1" applyAlignment="1">
      <alignment horizontal="center" vertical="center" wrapText="1"/>
    </xf>
    <xf numFmtId="0" fontId="4" fillId="2" borderId="3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6" xfId="0" applyNumberFormat="1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top" wrapText="1"/>
    </xf>
    <xf numFmtId="4" fontId="3" fillId="0" borderId="24" xfId="0" applyNumberFormat="1" applyFont="1" applyBorder="1" applyAlignment="1">
      <alignment horizontal="center" vertical="center" wrapText="1"/>
    </xf>
    <xf numFmtId="4" fontId="2" fillId="0" borderId="24" xfId="0" applyNumberFormat="1" applyFont="1" applyBorder="1" applyAlignment="1">
      <alignment horizontal="center" vertical="center" wrapText="1"/>
    </xf>
    <xf numFmtId="10" fontId="2" fillId="0" borderId="24" xfId="0" applyNumberFormat="1" applyFont="1" applyBorder="1" applyAlignment="1">
      <alignment horizontal="center" vertical="center" wrapText="1"/>
    </xf>
    <xf numFmtId="10" fontId="3" fillId="0" borderId="24" xfId="0" applyNumberFormat="1" applyFont="1" applyBorder="1" applyAlignment="1">
      <alignment horizontal="center" vertical="center" wrapText="1"/>
    </xf>
    <xf numFmtId="0" fontId="1" fillId="0" borderId="0" xfId="0" applyFont="1"/>
    <xf numFmtId="4" fontId="2" fillId="0" borderId="37" xfId="0" applyNumberFormat="1" applyFont="1" applyBorder="1" applyAlignment="1">
      <alignment horizontal="center" vertical="center" wrapText="1"/>
    </xf>
    <xf numFmtId="4" fontId="3" fillId="0" borderId="35" xfId="0" applyNumberFormat="1" applyFont="1" applyBorder="1" applyAlignment="1">
      <alignment horizontal="center" vertical="center" wrapText="1"/>
    </xf>
    <xf numFmtId="4" fontId="0" fillId="0" borderId="0" xfId="0" applyNumberFormat="1" applyAlignment="1">
      <alignment horizontal="center"/>
    </xf>
    <xf numFmtId="167" fontId="2" fillId="0" borderId="35" xfId="0" applyNumberFormat="1" applyFont="1" applyBorder="1" applyAlignment="1">
      <alignment horizontal="center" vertical="center" wrapText="1"/>
    </xf>
    <xf numFmtId="4" fontId="3" fillId="4" borderId="12" xfId="0" applyNumberFormat="1" applyFont="1" applyFill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center" vertical="top" wrapText="1"/>
    </xf>
    <xf numFmtId="4" fontId="5" fillId="0" borderId="4" xfId="0" applyNumberFormat="1" applyFont="1" applyBorder="1" applyAlignment="1">
      <alignment horizontal="center" vertical="top" wrapText="1"/>
    </xf>
    <xf numFmtId="10" fontId="4" fillId="0" borderId="6" xfId="0" applyNumberFormat="1" applyFont="1" applyBorder="1" applyAlignment="1">
      <alignment horizontal="center" vertical="top" wrapText="1"/>
    </xf>
    <xf numFmtId="10" fontId="4" fillId="4" borderId="6" xfId="0" applyNumberFormat="1" applyFont="1" applyFill="1" applyBorder="1" applyAlignment="1">
      <alignment horizontal="center" vertical="top" wrapText="1"/>
    </xf>
    <xf numFmtId="4" fontId="4" fillId="2" borderId="35" xfId="0" applyNumberFormat="1" applyFont="1" applyFill="1" applyBorder="1" applyAlignment="1">
      <alignment horizontal="center" vertical="center" wrapText="1"/>
    </xf>
    <xf numFmtId="4" fontId="4" fillId="4" borderId="24" xfId="0" applyNumberFormat="1" applyFont="1" applyFill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24" xfId="0" applyFont="1" applyBorder="1" applyAlignment="1">
      <alignment vertical="center" wrapText="1"/>
    </xf>
    <xf numFmtId="0" fontId="0" fillId="0" borderId="0" xfId="0" applyAlignment="1">
      <alignment vertical="center"/>
    </xf>
    <xf numFmtId="4" fontId="2" fillId="0" borderId="24" xfId="0" applyNumberFormat="1" applyFont="1" applyBorder="1" applyAlignment="1">
      <alignment horizontal="center" vertical="center" wrapText="1"/>
    </xf>
    <xf numFmtId="10" fontId="2" fillId="0" borderId="24" xfId="0" applyNumberFormat="1" applyFont="1" applyBorder="1" applyAlignment="1">
      <alignment horizontal="center" vertical="center" wrapText="1"/>
    </xf>
    <xf numFmtId="10" fontId="0" fillId="0" borderId="0" xfId="0" applyNumberFormat="1" applyAlignment="1">
      <alignment horizontal="center" vertical="center"/>
    </xf>
    <xf numFmtId="0" fontId="3" fillId="4" borderId="24" xfId="0" applyFont="1" applyFill="1" applyBorder="1" applyAlignment="1">
      <alignment horizontal="center" vertical="center" wrapText="1"/>
    </xf>
    <xf numFmtId="4" fontId="3" fillId="4" borderId="24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0" fillId="0" borderId="24" xfId="0" applyFont="1" applyBorder="1" applyAlignment="1">
      <alignment horizontal="center" vertical="center" wrapText="1"/>
    </xf>
    <xf numFmtId="0" fontId="10" fillId="6" borderId="24" xfId="0" applyFont="1" applyFill="1" applyBorder="1" applyAlignment="1">
      <alignment horizontal="center" vertical="center" wrapText="1"/>
    </xf>
    <xf numFmtId="0" fontId="3" fillId="3" borderId="24" xfId="0" applyFont="1" applyFill="1" applyBorder="1" applyAlignment="1">
      <alignment horizontal="center" vertical="center" wrapText="1"/>
    </xf>
    <xf numFmtId="10" fontId="3" fillId="4" borderId="24" xfId="0" applyNumberFormat="1" applyFont="1" applyFill="1" applyBorder="1" applyAlignment="1">
      <alignment horizontal="center" vertical="center" wrapText="1"/>
    </xf>
    <xf numFmtId="0" fontId="2" fillId="0" borderId="24" xfId="0" applyNumberFormat="1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10" fontId="6" fillId="0" borderId="0" xfId="0" applyNumberFormat="1" applyFont="1" applyAlignment="1">
      <alignment horizontal="center" vertical="center"/>
    </xf>
    <xf numFmtId="4" fontId="0" fillId="0" borderId="0" xfId="0" applyNumberFormat="1"/>
    <xf numFmtId="0" fontId="4" fillId="2" borderId="24" xfId="0" applyFont="1" applyFill="1" applyBorder="1" applyAlignment="1">
      <alignment horizontal="center" vertical="center" wrapText="1"/>
    </xf>
    <xf numFmtId="0" fontId="5" fillId="0" borderId="24" xfId="0" applyFont="1" applyBorder="1" applyAlignment="1">
      <alignment vertical="center" wrapText="1"/>
    </xf>
    <xf numFmtId="0" fontId="4" fillId="0" borderId="24" xfId="0" applyFont="1" applyBorder="1" applyAlignment="1">
      <alignment vertical="center" wrapText="1"/>
    </xf>
    <xf numFmtId="4" fontId="5" fillId="0" borderId="24" xfId="0" applyNumberFormat="1" applyFont="1" applyBorder="1" applyAlignment="1">
      <alignment horizontal="center" vertical="center" wrapText="1"/>
    </xf>
    <xf numFmtId="4" fontId="4" fillId="0" borderId="24" xfId="0" applyNumberFormat="1" applyFont="1" applyBorder="1" applyAlignment="1">
      <alignment horizontal="right" vertical="center" wrapText="1"/>
    </xf>
    <xf numFmtId="10" fontId="5" fillId="0" borderId="24" xfId="0" applyNumberFormat="1" applyFont="1" applyBorder="1" applyAlignment="1">
      <alignment horizontal="center" vertical="center" wrapText="1"/>
    </xf>
    <xf numFmtId="10" fontId="4" fillId="0" borderId="24" xfId="0" applyNumberFormat="1" applyFont="1" applyBorder="1" applyAlignment="1">
      <alignment horizontal="center" vertical="center" wrapText="1"/>
    </xf>
    <xf numFmtId="10" fontId="12" fillId="2" borderId="24" xfId="0" applyNumberFormat="1" applyFont="1" applyFill="1" applyBorder="1" applyAlignment="1">
      <alignment horizontal="center" vertical="center" wrapText="1"/>
    </xf>
    <xf numFmtId="0" fontId="12" fillId="4" borderId="24" xfId="0" applyFont="1" applyFill="1" applyBorder="1" applyAlignment="1">
      <alignment horizontal="center" vertical="center" wrapText="1"/>
    </xf>
    <xf numFmtId="4" fontId="12" fillId="4" borderId="24" xfId="0" applyNumberFormat="1" applyFont="1" applyFill="1" applyBorder="1" applyAlignment="1">
      <alignment horizontal="right" vertical="center" wrapText="1"/>
    </xf>
    <xf numFmtId="10" fontId="4" fillId="4" borderId="24" xfId="0" applyNumberFormat="1" applyFont="1" applyFill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center" vertical="center" wrapText="1"/>
    </xf>
    <xf numFmtId="4" fontId="12" fillId="2" borderId="24" xfId="0" applyNumberFormat="1" applyFont="1" applyFill="1" applyBorder="1" applyAlignment="1">
      <alignment horizontal="center" vertical="center" wrapText="1"/>
    </xf>
    <xf numFmtId="167" fontId="2" fillId="0" borderId="38" xfId="0" applyNumberFormat="1" applyFont="1" applyBorder="1" applyAlignment="1">
      <alignment horizontal="center" vertical="center" wrapText="1"/>
    </xf>
    <xf numFmtId="167" fontId="3" fillId="0" borderId="35" xfId="0" applyNumberFormat="1" applyFont="1" applyBorder="1" applyAlignment="1">
      <alignment horizontal="center" vertical="center" wrapText="1"/>
    </xf>
    <xf numFmtId="167" fontId="2" fillId="0" borderId="24" xfId="0" applyNumberFormat="1" applyFont="1" applyBorder="1" applyAlignment="1">
      <alignment horizontal="center" vertical="center" wrapText="1"/>
    </xf>
    <xf numFmtId="167" fontId="2" fillId="0" borderId="34" xfId="0" applyNumberFormat="1" applyFont="1" applyBorder="1" applyAlignment="1">
      <alignment horizontal="center" vertical="center" wrapText="1"/>
    </xf>
    <xf numFmtId="167" fontId="5" fillId="0" borderId="4" xfId="0" applyNumberFormat="1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4" fontId="2" fillId="0" borderId="44" xfId="0" applyNumberFormat="1" applyFont="1" applyBorder="1" applyAlignment="1">
      <alignment horizontal="center" vertical="center" wrapText="1"/>
    </xf>
    <xf numFmtId="0" fontId="2" fillId="0" borderId="44" xfId="0" applyFont="1" applyBorder="1" applyAlignment="1">
      <alignment vertical="center" wrapText="1"/>
    </xf>
    <xf numFmtId="0" fontId="2" fillId="0" borderId="24" xfId="0" applyFont="1" applyBorder="1" applyAlignment="1">
      <alignment horizontal="center" vertical="center" wrapText="1"/>
    </xf>
    <xf numFmtId="0" fontId="3" fillId="0" borderId="24" xfId="0" applyFont="1" applyBorder="1" applyAlignment="1">
      <alignment vertical="center" wrapText="1"/>
    </xf>
    <xf numFmtId="10" fontId="2" fillId="0" borderId="24" xfId="0" applyNumberFormat="1" applyFont="1" applyBorder="1" applyAlignment="1">
      <alignment horizontal="center" vertical="center" wrapText="1"/>
    </xf>
    <xf numFmtId="4" fontId="3" fillId="0" borderId="24" xfId="0" applyNumberFormat="1" applyFont="1" applyBorder="1" applyAlignment="1">
      <alignment horizontal="center" vertical="center" wrapText="1"/>
    </xf>
    <xf numFmtId="0" fontId="2" fillId="0" borderId="24" xfId="0" applyFont="1" applyBorder="1" applyAlignment="1">
      <alignment vertical="center" wrapText="1"/>
    </xf>
    <xf numFmtId="10" fontId="3" fillId="0" borderId="24" xfId="0" applyNumberFormat="1" applyFont="1" applyBorder="1" applyAlignment="1">
      <alignment horizontal="center" vertical="center" wrapText="1"/>
    </xf>
    <xf numFmtId="4" fontId="2" fillId="0" borderId="24" xfId="0" applyNumberFormat="1" applyFont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10" fontId="2" fillId="0" borderId="24" xfId="0" applyNumberFormat="1" applyFont="1" applyBorder="1" applyAlignment="1">
      <alignment horizontal="center" vertical="center" wrapText="1"/>
    </xf>
    <xf numFmtId="0" fontId="2" fillId="0" borderId="24" xfId="0" applyFont="1" applyBorder="1" applyAlignment="1">
      <alignment vertical="center" wrapText="1"/>
    </xf>
    <xf numFmtId="4" fontId="2" fillId="0" borderId="24" xfId="0" applyNumberFormat="1" applyFont="1" applyBorder="1" applyAlignment="1">
      <alignment horizontal="center" vertical="center" wrapText="1"/>
    </xf>
    <xf numFmtId="10" fontId="2" fillId="0" borderId="52" xfId="0" applyNumberFormat="1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10" fontId="2" fillId="0" borderId="24" xfId="0" applyNumberFormat="1" applyFont="1" applyBorder="1" applyAlignment="1">
      <alignment horizontal="center" vertical="center" wrapText="1"/>
    </xf>
    <xf numFmtId="10" fontId="5" fillId="0" borderId="24" xfId="0" applyNumberFormat="1" applyFont="1" applyBorder="1" applyAlignment="1">
      <alignment horizontal="center" vertical="center" wrapText="1"/>
    </xf>
    <xf numFmtId="0" fontId="4" fillId="2" borderId="54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4" fontId="4" fillId="0" borderId="4" xfId="0" applyNumberFormat="1" applyFont="1" applyBorder="1" applyAlignment="1">
      <alignment horizontal="center" vertical="center" wrapText="1"/>
    </xf>
    <xf numFmtId="4" fontId="4" fillId="2" borderId="12" xfId="0" applyNumberFormat="1" applyFont="1" applyFill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10" fontId="4" fillId="0" borderId="6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top" wrapText="1"/>
    </xf>
    <xf numFmtId="0" fontId="2" fillId="0" borderId="44" xfId="0" applyFont="1" applyBorder="1" applyAlignment="1">
      <alignment horizontal="center" vertical="center" wrapText="1"/>
    </xf>
    <xf numFmtId="4" fontId="2" fillId="0" borderId="44" xfId="0" applyNumberFormat="1" applyFont="1" applyBorder="1" applyAlignment="1">
      <alignment horizontal="center" vertical="center" wrapText="1"/>
    </xf>
    <xf numFmtId="0" fontId="2" fillId="0" borderId="44" xfId="0" applyFont="1" applyBorder="1" applyAlignment="1">
      <alignment vertical="center" wrapText="1"/>
    </xf>
    <xf numFmtId="10" fontId="2" fillId="0" borderId="44" xfId="0" applyNumberFormat="1" applyFont="1" applyBorder="1" applyAlignment="1">
      <alignment horizontal="center" vertical="center" wrapText="1"/>
    </xf>
    <xf numFmtId="166" fontId="2" fillId="0" borderId="24" xfId="0" applyNumberFormat="1" applyFont="1" applyBorder="1" applyAlignment="1">
      <alignment horizontal="center" vertical="center" wrapText="1"/>
    </xf>
    <xf numFmtId="166" fontId="2" fillId="0" borderId="4" xfId="0" applyNumberFormat="1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4" fontId="2" fillId="0" borderId="24" xfId="0" applyNumberFormat="1" applyFont="1" applyBorder="1" applyAlignment="1">
      <alignment horizontal="center" vertical="center" wrapText="1"/>
    </xf>
    <xf numFmtId="10" fontId="2" fillId="0" borderId="24" xfId="0" applyNumberFormat="1" applyFont="1" applyBorder="1" applyAlignment="1">
      <alignment horizontal="center" vertical="center" wrapText="1"/>
    </xf>
    <xf numFmtId="0" fontId="2" fillId="0" borderId="24" xfId="0" applyFont="1" applyBorder="1" applyAlignment="1">
      <alignment vertical="center" wrapText="1"/>
    </xf>
    <xf numFmtId="0" fontId="2" fillId="0" borderId="24" xfId="0" applyFont="1" applyBorder="1" applyAlignment="1">
      <alignment horizontal="center" vertical="center" wrapText="1"/>
    </xf>
    <xf numFmtId="4" fontId="2" fillId="0" borderId="24" xfId="0" applyNumberFormat="1" applyFont="1" applyBorder="1" applyAlignment="1">
      <alignment horizontal="center" vertical="center" wrapText="1"/>
    </xf>
    <xf numFmtId="0" fontId="2" fillId="0" borderId="24" xfId="0" applyFont="1" applyBorder="1" applyAlignment="1">
      <alignment vertical="center" wrapText="1"/>
    </xf>
    <xf numFmtId="0" fontId="3" fillId="0" borderId="24" xfId="0" applyFont="1" applyBorder="1" applyAlignment="1">
      <alignment horizontal="center" vertical="center" wrapText="1"/>
    </xf>
    <xf numFmtId="10" fontId="2" fillId="0" borderId="44" xfId="0" applyNumberFormat="1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3" fillId="0" borderId="24" xfId="0" applyFont="1" applyBorder="1" applyAlignment="1">
      <alignment vertical="center" wrapText="1"/>
    </xf>
    <xf numFmtId="4" fontId="3" fillId="0" borderId="24" xfId="0" applyNumberFormat="1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10" fontId="2" fillId="0" borderId="24" xfId="0" applyNumberFormat="1" applyFont="1" applyBorder="1" applyAlignment="1">
      <alignment horizontal="center" vertical="center" wrapText="1"/>
    </xf>
    <xf numFmtId="0" fontId="2" fillId="0" borderId="24" xfId="0" applyFont="1" applyBorder="1" applyAlignment="1">
      <alignment vertical="center" wrapText="1"/>
    </xf>
    <xf numFmtId="4" fontId="3" fillId="0" borderId="24" xfId="0" applyNumberFormat="1" applyFont="1" applyBorder="1" applyAlignment="1">
      <alignment horizontal="center" vertical="center" wrapText="1"/>
    </xf>
    <xf numFmtId="4" fontId="2" fillId="0" borderId="24" xfId="0" applyNumberFormat="1" applyFont="1" applyBorder="1" applyAlignment="1">
      <alignment horizontal="center" vertical="center" wrapText="1"/>
    </xf>
    <xf numFmtId="0" fontId="4" fillId="4" borderId="24" xfId="0" applyFont="1" applyFill="1" applyBorder="1" applyAlignment="1">
      <alignment horizontal="center" vertical="center" wrapText="1"/>
    </xf>
    <xf numFmtId="165" fontId="3" fillId="0" borderId="24" xfId="0" applyNumberFormat="1" applyFont="1" applyBorder="1" applyAlignment="1">
      <alignment horizontal="center" vertical="center" wrapText="1"/>
    </xf>
    <xf numFmtId="0" fontId="3" fillId="0" borderId="24" xfId="0" applyFont="1" applyBorder="1" applyAlignment="1">
      <alignment vertical="center" wrapText="1"/>
    </xf>
    <xf numFmtId="10" fontId="3" fillId="0" borderId="24" xfId="0" applyNumberFormat="1" applyFont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166" fontId="2" fillId="0" borderId="24" xfId="0" applyNumberFormat="1" applyFont="1" applyBorder="1" applyAlignment="1">
      <alignment horizontal="center" vertical="center" wrapText="1"/>
    </xf>
    <xf numFmtId="4" fontId="4" fillId="0" borderId="24" xfId="0" applyNumberFormat="1" applyFont="1" applyBorder="1" applyAlignment="1">
      <alignment horizontal="center" vertical="center" wrapText="1"/>
    </xf>
    <xf numFmtId="10" fontId="5" fillId="0" borderId="24" xfId="0" applyNumberFormat="1" applyFont="1" applyBorder="1" applyAlignment="1">
      <alignment horizontal="center" vertical="center" wrapText="1"/>
    </xf>
    <xf numFmtId="0" fontId="12" fillId="2" borderId="24" xfId="0" applyFont="1" applyFill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4" xfId="0" applyFont="1" applyBorder="1" applyAlignment="1">
      <alignment vertical="center" wrapText="1"/>
    </xf>
    <xf numFmtId="4" fontId="5" fillId="0" borderId="24" xfId="0" applyNumberFormat="1" applyFont="1" applyBorder="1" applyAlignment="1">
      <alignment horizontal="center" vertical="center" wrapText="1"/>
    </xf>
    <xf numFmtId="4" fontId="2" fillId="0" borderId="24" xfId="0" applyNumberFormat="1" applyFont="1" applyBorder="1" applyAlignment="1">
      <alignment horizontal="center" vertical="center" wrapText="1"/>
    </xf>
    <xf numFmtId="0" fontId="3" fillId="4" borderId="24" xfId="0" applyFont="1" applyFill="1" applyBorder="1" applyAlignment="1">
      <alignment horizontal="center" vertical="center" wrapText="1"/>
    </xf>
    <xf numFmtId="0" fontId="4" fillId="4" borderId="24" xfId="0" applyFont="1" applyFill="1" applyBorder="1" applyAlignment="1">
      <alignment horizontal="center" vertical="center" wrapText="1"/>
    </xf>
    <xf numFmtId="0" fontId="8" fillId="4" borderId="24" xfId="0" applyFont="1" applyFill="1" applyBorder="1" applyAlignment="1">
      <alignment horizontal="center" vertical="center" wrapText="1"/>
    </xf>
    <xf numFmtId="0" fontId="8" fillId="4" borderId="44" xfId="0" applyFont="1" applyFill="1" applyBorder="1" applyAlignment="1">
      <alignment horizontal="center" vertical="center" wrapText="1"/>
    </xf>
    <xf numFmtId="4" fontId="2" fillId="0" borderId="24" xfId="0" applyNumberFormat="1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10" fontId="2" fillId="0" borderId="24" xfId="0" applyNumberFormat="1" applyFont="1" applyBorder="1" applyAlignment="1">
      <alignment horizontal="center" vertical="center" wrapText="1"/>
    </xf>
    <xf numFmtId="0" fontId="2" fillId="0" borderId="24" xfId="0" applyFont="1" applyBorder="1" applyAlignment="1">
      <alignment vertical="center" wrapText="1"/>
    </xf>
    <xf numFmtId="4" fontId="3" fillId="0" borderId="24" xfId="0" applyNumberFormat="1" applyFont="1" applyBorder="1" applyAlignment="1">
      <alignment horizontal="center" vertical="center" wrapText="1"/>
    </xf>
    <xf numFmtId="0" fontId="2" fillId="0" borderId="29" xfId="0" applyFont="1" applyBorder="1" applyAlignment="1">
      <alignment vertical="center" wrapText="1"/>
    </xf>
    <xf numFmtId="0" fontId="2" fillId="0" borderId="24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4" fontId="2" fillId="0" borderId="24" xfId="0" applyNumberFormat="1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10" fontId="2" fillId="0" borderId="24" xfId="0" applyNumberFormat="1" applyFont="1" applyBorder="1" applyAlignment="1">
      <alignment horizontal="center" vertical="center" wrapText="1"/>
    </xf>
    <xf numFmtId="0" fontId="2" fillId="0" borderId="24" xfId="0" applyFont="1" applyBorder="1" applyAlignment="1">
      <alignment vertical="center" wrapText="1"/>
    </xf>
    <xf numFmtId="4" fontId="3" fillId="0" borderId="24" xfId="0" applyNumberFormat="1" applyFont="1" applyBorder="1" applyAlignment="1">
      <alignment horizontal="center" vertical="center" wrapText="1"/>
    </xf>
    <xf numFmtId="0" fontId="3" fillId="0" borderId="24" xfId="0" applyFont="1" applyBorder="1" applyAlignment="1">
      <alignment vertical="center" wrapText="1"/>
    </xf>
    <xf numFmtId="10" fontId="3" fillId="0" borderId="24" xfId="0" applyNumberFormat="1" applyFont="1" applyBorder="1" applyAlignment="1">
      <alignment horizontal="center" vertical="center" wrapText="1"/>
    </xf>
    <xf numFmtId="4" fontId="2" fillId="0" borderId="24" xfId="0" applyNumberFormat="1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4" xfId="0" applyFont="1" applyBorder="1" applyAlignment="1">
      <alignment vertical="center" wrapText="1"/>
    </xf>
    <xf numFmtId="0" fontId="3" fillId="0" borderId="24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4" fontId="2" fillId="0" borderId="24" xfId="0" applyNumberFormat="1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4" xfId="0" applyFont="1" applyBorder="1" applyAlignment="1">
      <alignment vertical="center" wrapText="1"/>
    </xf>
    <xf numFmtId="4" fontId="2" fillId="0" borderId="24" xfId="0" applyNumberFormat="1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3" fillId="0" borderId="24" xfId="0" applyFont="1" applyBorder="1" applyAlignment="1">
      <alignment vertical="center" wrapText="1"/>
    </xf>
    <xf numFmtId="4" fontId="3" fillId="0" borderId="24" xfId="0" applyNumberFormat="1" applyFont="1" applyBorder="1" applyAlignment="1">
      <alignment horizontal="center" vertical="center" wrapText="1"/>
    </xf>
    <xf numFmtId="10" fontId="2" fillId="0" borderId="24" xfId="0" applyNumberFormat="1" applyFont="1" applyBorder="1" applyAlignment="1">
      <alignment horizontal="center" vertical="center" wrapText="1"/>
    </xf>
    <xf numFmtId="0" fontId="2" fillId="0" borderId="24" xfId="0" applyFont="1" applyBorder="1" applyAlignment="1">
      <alignment vertical="center" wrapText="1"/>
    </xf>
    <xf numFmtId="0" fontId="2" fillId="0" borderId="27" xfId="0" applyFont="1" applyBorder="1" applyAlignment="1">
      <alignment vertical="center" wrapText="1"/>
    </xf>
    <xf numFmtId="4" fontId="2" fillId="0" borderId="34" xfId="0" applyNumberFormat="1" applyFont="1" applyBorder="1" applyAlignment="1">
      <alignment horizontal="center" vertical="center" wrapText="1"/>
    </xf>
    <xf numFmtId="0" fontId="2" fillId="0" borderId="24" xfId="0" applyFont="1" applyBorder="1" applyAlignment="1">
      <alignment vertical="center" wrapText="1"/>
    </xf>
    <xf numFmtId="0" fontId="3" fillId="0" borderId="24" xfId="0" applyFont="1" applyBorder="1" applyAlignment="1">
      <alignment vertical="center" wrapText="1"/>
    </xf>
    <xf numFmtId="43" fontId="2" fillId="0" borderId="24" xfId="0" applyNumberFormat="1" applyFont="1" applyBorder="1" applyAlignment="1">
      <alignment vertical="center" wrapText="1"/>
    </xf>
    <xf numFmtId="4" fontId="2" fillId="0" borderId="24" xfId="0" applyNumberFormat="1" applyFont="1" applyBorder="1" applyAlignment="1">
      <alignment horizontal="center" vertical="center" wrapText="1"/>
    </xf>
    <xf numFmtId="0" fontId="0" fillId="0" borderId="0" xfId="0" applyFont="1"/>
    <xf numFmtId="168" fontId="2" fillId="0" borderId="24" xfId="0" applyNumberFormat="1" applyFont="1" applyBorder="1" applyAlignment="1">
      <alignment horizontal="center" vertical="center" wrapText="1"/>
    </xf>
    <xf numFmtId="169" fontId="2" fillId="0" borderId="24" xfId="0" applyNumberFormat="1" applyFont="1" applyBorder="1" applyAlignment="1">
      <alignment horizontal="center" vertical="center" wrapText="1"/>
    </xf>
    <xf numFmtId="4" fontId="3" fillId="0" borderId="44" xfId="0" applyNumberFormat="1" applyFont="1" applyBorder="1" applyAlignment="1">
      <alignment horizontal="center" vertical="center" wrapText="1"/>
    </xf>
    <xf numFmtId="10" fontId="3" fillId="0" borderId="44" xfId="0" applyNumberFormat="1" applyFont="1" applyBorder="1" applyAlignment="1">
      <alignment horizontal="center" vertical="center" wrapText="1"/>
    </xf>
    <xf numFmtId="4" fontId="3" fillId="0" borderId="38" xfId="0" applyNumberFormat="1" applyFont="1" applyBorder="1" applyAlignment="1">
      <alignment horizontal="center" vertical="center" wrapText="1"/>
    </xf>
    <xf numFmtId="0" fontId="2" fillId="0" borderId="24" xfId="0" applyFont="1" applyBorder="1" applyAlignment="1">
      <alignment vertical="center" wrapText="1"/>
    </xf>
    <xf numFmtId="43" fontId="3" fillId="0" borderId="24" xfId="0" applyNumberFormat="1" applyFont="1" applyBorder="1" applyAlignment="1">
      <alignment horizontal="center" vertical="center" wrapText="1"/>
    </xf>
    <xf numFmtId="4" fontId="2" fillId="0" borderId="24" xfId="0" applyNumberFormat="1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3" fillId="4" borderId="24" xfId="0" applyFont="1" applyFill="1" applyBorder="1" applyAlignment="1">
      <alignment horizontal="center" vertical="center" wrapText="1"/>
    </xf>
    <xf numFmtId="10" fontId="2" fillId="0" borderId="24" xfId="0" applyNumberFormat="1" applyFont="1" applyBorder="1" applyAlignment="1">
      <alignment horizontal="center" vertical="center" wrapText="1"/>
    </xf>
    <xf numFmtId="0" fontId="2" fillId="0" borderId="24" xfId="0" applyFont="1" applyBorder="1" applyAlignment="1">
      <alignment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3" fillId="0" borderId="27" xfId="0" applyFont="1" applyBorder="1" applyAlignment="1">
      <alignment horizontal="center" vertical="center" wrapText="1"/>
    </xf>
    <xf numFmtId="43" fontId="2" fillId="0" borderId="24" xfId="0" applyNumberFormat="1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10" fontId="2" fillId="0" borderId="24" xfId="0" applyNumberFormat="1" applyFont="1" applyBorder="1" applyAlignment="1">
      <alignment horizontal="center" vertical="center" wrapText="1"/>
    </xf>
    <xf numFmtId="0" fontId="2" fillId="0" borderId="24" xfId="0" applyFont="1" applyBorder="1" applyAlignment="1">
      <alignment vertical="center" wrapText="1"/>
    </xf>
    <xf numFmtId="4" fontId="2" fillId="0" borderId="24" xfId="0" applyNumberFormat="1" applyFont="1" applyBorder="1" applyAlignment="1">
      <alignment horizontal="center" vertical="center" wrapText="1"/>
    </xf>
    <xf numFmtId="4" fontId="3" fillId="0" borderId="24" xfId="0" applyNumberFormat="1" applyFont="1" applyBorder="1" applyAlignment="1">
      <alignment horizontal="center" vertical="center" wrapText="1"/>
    </xf>
    <xf numFmtId="4" fontId="2" fillId="0" borderId="24" xfId="0" applyNumberFormat="1" applyFont="1" applyBorder="1" applyAlignment="1">
      <alignment horizontal="center" vertical="center" wrapText="1"/>
    </xf>
    <xf numFmtId="10" fontId="2" fillId="0" borderId="24" xfId="0" applyNumberFormat="1" applyFont="1" applyBorder="1" applyAlignment="1">
      <alignment horizontal="center" vertical="center" wrapText="1"/>
    </xf>
    <xf numFmtId="0" fontId="3" fillId="4" borderId="24" xfId="0" applyFont="1" applyFill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10" fontId="2" fillId="0" borderId="24" xfId="0" applyNumberFormat="1" applyFont="1" applyBorder="1" applyAlignment="1">
      <alignment horizontal="center" vertical="center" wrapText="1"/>
    </xf>
    <xf numFmtId="1" fontId="3" fillId="4" borderId="24" xfId="0" applyNumberFormat="1" applyFont="1" applyFill="1" applyBorder="1" applyAlignment="1">
      <alignment horizontal="center" vertical="center" wrapText="1"/>
    </xf>
    <xf numFmtId="10" fontId="2" fillId="0" borderId="49" xfId="0" applyNumberFormat="1" applyFont="1" applyBorder="1" applyAlignment="1">
      <alignment horizontal="center" vertical="center" wrapText="1"/>
    </xf>
    <xf numFmtId="4" fontId="2" fillId="0" borderId="38" xfId="0" applyNumberFormat="1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4" fontId="2" fillId="0" borderId="44" xfId="0" applyNumberFormat="1" applyFont="1" applyBorder="1" applyAlignment="1">
      <alignment horizontal="center" vertical="center" wrapText="1"/>
    </xf>
    <xf numFmtId="4" fontId="2" fillId="0" borderId="27" xfId="0" applyNumberFormat="1" applyFont="1" applyBorder="1" applyAlignment="1">
      <alignment horizontal="center" vertical="center" wrapText="1"/>
    </xf>
    <xf numFmtId="10" fontId="3" fillId="0" borderId="49" xfId="0" applyNumberFormat="1" applyFont="1" applyBorder="1" applyAlignment="1">
      <alignment horizontal="center" vertical="center" wrapText="1"/>
    </xf>
    <xf numFmtId="10" fontId="2" fillId="0" borderId="44" xfId="0" applyNumberFormat="1" applyFont="1" applyBorder="1" applyAlignment="1">
      <alignment horizontal="center" vertical="center" wrapText="1"/>
    </xf>
    <xf numFmtId="10" fontId="2" fillId="0" borderId="27" xfId="0" applyNumberFormat="1" applyFont="1" applyBorder="1" applyAlignment="1">
      <alignment horizontal="center" vertical="center" wrapText="1"/>
    </xf>
    <xf numFmtId="4" fontId="2" fillId="0" borderId="35" xfId="0" applyNumberFormat="1" applyFont="1" applyBorder="1" applyAlignment="1">
      <alignment horizontal="center" vertical="center" wrapText="1"/>
    </xf>
    <xf numFmtId="4" fontId="3" fillId="0" borderId="44" xfId="0" applyNumberFormat="1" applyFont="1" applyBorder="1" applyAlignment="1">
      <alignment horizontal="center" vertical="center" wrapText="1"/>
    </xf>
    <xf numFmtId="4" fontId="3" fillId="0" borderId="27" xfId="0" applyNumberFormat="1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10" fontId="3" fillId="0" borderId="44" xfId="0" applyNumberFormat="1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4" fontId="3" fillId="0" borderId="24" xfId="0" applyNumberFormat="1" applyFont="1" applyBorder="1" applyAlignment="1">
      <alignment horizontal="center" vertical="center" wrapText="1"/>
    </xf>
    <xf numFmtId="10" fontId="3" fillId="0" borderId="24" xfId="0" applyNumberFormat="1" applyFont="1" applyBorder="1" applyAlignment="1">
      <alignment horizontal="center" vertical="center" wrapText="1"/>
    </xf>
    <xf numFmtId="4" fontId="2" fillId="0" borderId="24" xfId="0" applyNumberFormat="1" applyFont="1" applyBorder="1" applyAlignment="1">
      <alignment horizontal="center" vertical="center" wrapText="1"/>
    </xf>
    <xf numFmtId="10" fontId="2" fillId="0" borderId="24" xfId="0" applyNumberFormat="1" applyFont="1" applyBorder="1" applyAlignment="1">
      <alignment horizontal="center" vertical="center" wrapText="1"/>
    </xf>
    <xf numFmtId="0" fontId="2" fillId="0" borderId="24" xfId="0" applyFont="1" applyBorder="1" applyAlignment="1">
      <alignment vertical="center" wrapText="1"/>
    </xf>
    <xf numFmtId="0" fontId="3" fillId="0" borderId="35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4" xfId="0" applyNumberFormat="1" applyFont="1" applyBorder="1" applyAlignment="1">
      <alignment horizontal="center" vertical="center" wrapText="1"/>
    </xf>
    <xf numFmtId="0" fontId="2" fillId="0" borderId="52" xfId="0" applyNumberFormat="1" applyFont="1" applyBorder="1" applyAlignment="1">
      <alignment horizontal="center" vertical="center" wrapText="1"/>
    </xf>
    <xf numFmtId="4" fontId="3" fillId="0" borderId="42" xfId="0" applyNumberFormat="1" applyFont="1" applyBorder="1" applyAlignment="1">
      <alignment horizontal="center" vertical="center" wrapText="1"/>
    </xf>
    <xf numFmtId="0" fontId="2" fillId="0" borderId="24" xfId="0" applyFont="1" applyBorder="1" applyAlignment="1">
      <alignment horizontal="left" vertical="center" wrapText="1"/>
    </xf>
    <xf numFmtId="10" fontId="2" fillId="0" borderId="24" xfId="0" applyNumberFormat="1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4" fontId="2" fillId="0" borderId="39" xfId="0" applyNumberFormat="1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4" fontId="2" fillId="0" borderId="24" xfId="0" applyNumberFormat="1" applyFont="1" applyBorder="1" applyAlignment="1">
      <alignment horizontal="center" vertical="center" wrapText="1"/>
    </xf>
    <xf numFmtId="0" fontId="2" fillId="0" borderId="24" xfId="0" applyFont="1" applyBorder="1" applyAlignment="1">
      <alignment vertical="center" wrapText="1"/>
    </xf>
    <xf numFmtId="10" fontId="2" fillId="0" borderId="44" xfId="0" applyNumberFormat="1" applyFont="1" applyBorder="1" applyAlignment="1">
      <alignment horizontal="center" vertical="center" wrapText="1"/>
    </xf>
    <xf numFmtId="0" fontId="2" fillId="0" borderId="44" xfId="0" applyFont="1" applyBorder="1" applyAlignment="1">
      <alignment vertical="center" wrapText="1"/>
    </xf>
    <xf numFmtId="0" fontId="3" fillId="0" borderId="24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4" xfId="0" applyFont="1" applyBorder="1" applyAlignment="1">
      <alignment vertical="center" wrapText="1"/>
    </xf>
    <xf numFmtId="4" fontId="2" fillId="0" borderId="24" xfId="0" applyNumberFormat="1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3" fillId="0" borderId="39" xfId="0" applyFont="1" applyBorder="1" applyAlignment="1">
      <alignment vertical="center" wrapText="1"/>
    </xf>
    <xf numFmtId="4" fontId="3" fillId="0" borderId="51" xfId="0" applyNumberFormat="1" applyFont="1" applyBorder="1" applyAlignment="1">
      <alignment horizontal="center" vertical="center" wrapText="1"/>
    </xf>
    <xf numFmtId="4" fontId="3" fillId="0" borderId="39" xfId="0" applyNumberFormat="1" applyFont="1" applyBorder="1" applyAlignment="1">
      <alignment horizontal="center" vertical="center" wrapText="1"/>
    </xf>
    <xf numFmtId="0" fontId="6" fillId="0" borderId="0" xfId="0" applyFont="1"/>
    <xf numFmtId="165" fontId="8" fillId="6" borderId="44" xfId="0" applyNumberFormat="1" applyFont="1" applyFill="1" applyBorder="1" applyAlignment="1">
      <alignment horizontal="center" vertical="center" wrapText="1"/>
    </xf>
    <xf numFmtId="0" fontId="8" fillId="6" borderId="24" xfId="0" applyFont="1" applyFill="1" applyBorder="1" applyAlignment="1">
      <alignment horizontal="center" vertical="center" wrapText="1"/>
    </xf>
    <xf numFmtId="0" fontId="4" fillId="6" borderId="24" xfId="0" applyFont="1" applyFill="1" applyBorder="1" applyAlignment="1">
      <alignment horizontal="center" vertical="center" wrapText="1"/>
    </xf>
    <xf numFmtId="0" fontId="4" fillId="6" borderId="24" xfId="0" applyFont="1" applyFill="1" applyBorder="1" applyAlignment="1">
      <alignment vertical="center" wrapText="1"/>
    </xf>
    <xf numFmtId="169" fontId="3" fillId="6" borderId="24" xfId="0" applyNumberFormat="1" applyFont="1" applyFill="1" applyBorder="1" applyAlignment="1">
      <alignment horizontal="center" vertical="center" wrapText="1"/>
    </xf>
    <xf numFmtId="4" fontId="3" fillId="6" borderId="24" xfId="0" applyNumberFormat="1" applyFont="1" applyFill="1" applyBorder="1" applyAlignment="1">
      <alignment horizontal="center" vertical="center" wrapText="1"/>
    </xf>
    <xf numFmtId="10" fontId="3" fillId="6" borderId="24" xfId="0" applyNumberFormat="1" applyFont="1" applyFill="1" applyBorder="1" applyAlignment="1">
      <alignment horizontal="center" vertical="center" wrapText="1"/>
    </xf>
    <xf numFmtId="169" fontId="2" fillId="6" borderId="24" xfId="0" applyNumberFormat="1" applyFont="1" applyFill="1" applyBorder="1" applyAlignment="1">
      <alignment horizontal="center" vertical="center" wrapText="1"/>
    </xf>
    <xf numFmtId="4" fontId="2" fillId="6" borderId="24" xfId="0" applyNumberFormat="1" applyFont="1" applyFill="1" applyBorder="1" applyAlignment="1">
      <alignment horizontal="center" vertical="center" wrapText="1"/>
    </xf>
    <xf numFmtId="10" fontId="2" fillId="6" borderId="24" xfId="0" applyNumberFormat="1" applyFont="1" applyFill="1" applyBorder="1" applyAlignment="1">
      <alignment horizontal="center" vertical="center" wrapText="1"/>
    </xf>
    <xf numFmtId="166" fontId="2" fillId="6" borderId="24" xfId="0" applyNumberFormat="1" applyFont="1" applyFill="1" applyBorder="1" applyAlignment="1">
      <alignment horizontal="center" vertical="center" wrapText="1"/>
    </xf>
    <xf numFmtId="0" fontId="2" fillId="6" borderId="24" xfId="0" applyFont="1" applyFill="1" applyBorder="1" applyAlignment="1">
      <alignment horizontal="center" vertical="center" wrapText="1"/>
    </xf>
    <xf numFmtId="0" fontId="2" fillId="6" borderId="24" xfId="0" applyFont="1" applyFill="1" applyBorder="1" applyAlignment="1">
      <alignment vertical="center" wrapText="1"/>
    </xf>
    <xf numFmtId="0" fontId="6" fillId="0" borderId="0" xfId="0" applyFont="1" applyAlignment="1">
      <alignment horizontal="center"/>
    </xf>
    <xf numFmtId="0" fontId="2" fillId="6" borderId="24" xfId="0" applyFont="1" applyFill="1" applyBorder="1" applyAlignment="1">
      <alignment horizontal="left" vertical="center" wrapText="1"/>
    </xf>
    <xf numFmtId="0" fontId="3" fillId="6" borderId="24" xfId="0" applyFont="1" applyFill="1" applyBorder="1" applyAlignment="1">
      <alignment horizontal="center" vertical="center" wrapText="1"/>
    </xf>
    <xf numFmtId="10" fontId="2" fillId="0" borderId="24" xfId="0" applyNumberFormat="1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4" xfId="0" applyFont="1" applyBorder="1" applyAlignment="1">
      <alignment vertical="center" wrapText="1"/>
    </xf>
    <xf numFmtId="4" fontId="2" fillId="0" borderId="24" xfId="0" applyNumberFormat="1" applyFont="1" applyBorder="1" applyAlignment="1">
      <alignment horizontal="center" vertical="center" wrapText="1"/>
    </xf>
    <xf numFmtId="4" fontId="2" fillId="0" borderId="24" xfId="0" applyNumberFormat="1" applyFont="1" applyBorder="1" applyAlignment="1">
      <alignment horizontal="center" vertical="center" wrapText="1"/>
    </xf>
    <xf numFmtId="10" fontId="5" fillId="0" borderId="6" xfId="0" applyNumberFormat="1" applyFont="1" applyBorder="1" applyAlignment="1">
      <alignment horizontal="center" vertical="center" wrapText="1"/>
    </xf>
    <xf numFmtId="10" fontId="4" fillId="4" borderId="6" xfId="0" applyNumberFormat="1" applyFont="1" applyFill="1" applyBorder="1" applyAlignment="1">
      <alignment horizontal="center" vertical="center" wrapText="1"/>
    </xf>
    <xf numFmtId="10" fontId="2" fillId="0" borderId="44" xfId="0" applyNumberFormat="1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44" xfId="0" applyFont="1" applyBorder="1" applyAlignment="1">
      <alignment vertical="center" wrapText="1"/>
    </xf>
    <xf numFmtId="4" fontId="2" fillId="0" borderId="44" xfId="0" applyNumberFormat="1" applyFont="1" applyBorder="1" applyAlignment="1">
      <alignment horizontal="center" vertical="center" wrapText="1"/>
    </xf>
    <xf numFmtId="167" fontId="2" fillId="0" borderId="44" xfId="0" applyNumberFormat="1" applyFont="1" applyBorder="1" applyAlignment="1">
      <alignment horizontal="center" vertical="center" wrapText="1"/>
    </xf>
    <xf numFmtId="43" fontId="2" fillId="0" borderId="4" xfId="0" applyNumberFormat="1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43" fontId="2" fillId="0" borderId="24" xfId="0" applyNumberFormat="1" applyFont="1" applyBorder="1" applyAlignment="1">
      <alignment horizontal="center" vertical="center" wrapText="1"/>
    </xf>
    <xf numFmtId="169" fontId="3" fillId="0" borderId="24" xfId="0" applyNumberFormat="1" applyFont="1" applyBorder="1" applyAlignment="1">
      <alignment horizontal="center" vertical="center" wrapText="1"/>
    </xf>
    <xf numFmtId="10" fontId="2" fillId="0" borderId="24" xfId="0" applyNumberFormat="1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4" fontId="2" fillId="0" borderId="24" xfId="0" applyNumberFormat="1" applyFont="1" applyBorder="1" applyAlignment="1">
      <alignment horizontal="center" vertical="center" wrapText="1"/>
    </xf>
    <xf numFmtId="0" fontId="2" fillId="0" borderId="24" xfId="0" applyFont="1" applyBorder="1" applyAlignment="1">
      <alignment vertical="center" wrapText="1"/>
    </xf>
    <xf numFmtId="43" fontId="2" fillId="0" borderId="24" xfId="0" applyNumberFormat="1" applyFont="1" applyBorder="1" applyAlignment="1">
      <alignment horizontal="center" vertical="center" wrapText="1"/>
    </xf>
    <xf numFmtId="10" fontId="2" fillId="0" borderId="24" xfId="0" applyNumberFormat="1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2" fillId="0" borderId="24" xfId="0" applyFont="1" applyBorder="1" applyAlignment="1">
      <alignment vertical="center" wrapText="1"/>
    </xf>
    <xf numFmtId="4" fontId="2" fillId="0" borderId="24" xfId="0" applyNumberFormat="1" applyFont="1" applyBorder="1" applyAlignment="1">
      <alignment horizontal="center" vertical="center" wrapText="1"/>
    </xf>
    <xf numFmtId="2" fontId="2" fillId="0" borderId="24" xfId="0" applyNumberFormat="1" applyFont="1" applyBorder="1" applyAlignment="1">
      <alignment horizontal="center" vertical="center" wrapText="1"/>
    </xf>
    <xf numFmtId="170" fontId="2" fillId="0" borderId="24" xfId="0" applyNumberFormat="1" applyFont="1" applyBorder="1" applyAlignment="1">
      <alignment horizontal="center" vertical="center" wrapText="1"/>
    </xf>
    <xf numFmtId="171" fontId="2" fillId="0" borderId="24" xfId="0" applyNumberFormat="1" applyFont="1" applyBorder="1" applyAlignment="1">
      <alignment horizontal="center" vertical="center" wrapText="1"/>
    </xf>
    <xf numFmtId="4" fontId="2" fillId="0" borderId="24" xfId="0" applyNumberFormat="1" applyFont="1" applyBorder="1" applyAlignment="1">
      <alignment horizontal="center" vertical="center" wrapText="1"/>
    </xf>
    <xf numFmtId="173" fontId="3" fillId="0" borderId="24" xfId="0" applyNumberFormat="1" applyFont="1" applyBorder="1" applyAlignment="1">
      <alignment horizontal="center" vertical="center" wrapText="1"/>
    </xf>
    <xf numFmtId="173" fontId="2" fillId="0" borderId="24" xfId="0" applyNumberFormat="1" applyFont="1" applyBorder="1" applyAlignment="1">
      <alignment horizontal="center" vertical="center" wrapText="1"/>
    </xf>
    <xf numFmtId="10" fontId="2" fillId="0" borderId="24" xfId="0" applyNumberFormat="1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3" fillId="0" borderId="24" xfId="0" applyFont="1" applyBorder="1" applyAlignment="1">
      <alignment vertical="center" wrapText="1"/>
    </xf>
    <xf numFmtId="4" fontId="3" fillId="0" borderId="24" xfId="0" applyNumberFormat="1" applyFont="1" applyBorder="1" applyAlignment="1">
      <alignment horizontal="center" vertical="center" wrapText="1"/>
    </xf>
    <xf numFmtId="10" fontId="3" fillId="0" borderId="24" xfId="0" applyNumberFormat="1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4" fontId="2" fillId="0" borderId="24" xfId="0" applyNumberFormat="1" applyFont="1" applyBorder="1" applyAlignment="1">
      <alignment horizontal="center" vertical="center" wrapText="1"/>
    </xf>
    <xf numFmtId="0" fontId="2" fillId="0" borderId="24" xfId="0" applyFont="1" applyBorder="1" applyAlignment="1">
      <alignment vertical="center" wrapText="1"/>
    </xf>
    <xf numFmtId="43" fontId="2" fillId="0" borderId="24" xfId="0" applyNumberFormat="1" applyFont="1" applyBorder="1" applyAlignment="1">
      <alignment horizontal="center" vertical="center" wrapText="1"/>
    </xf>
    <xf numFmtId="173" fontId="2" fillId="0" borderId="24" xfId="0" applyNumberFormat="1" applyFont="1" applyBorder="1" applyAlignment="1">
      <alignment horizontal="center" vertical="center" wrapText="1"/>
    </xf>
    <xf numFmtId="0" fontId="2" fillId="0" borderId="60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44" xfId="0" applyFont="1" applyBorder="1" applyAlignment="1">
      <alignment vertical="center" wrapText="1"/>
    </xf>
    <xf numFmtId="43" fontId="2" fillId="0" borderId="24" xfId="0" applyNumberFormat="1" applyFont="1" applyBorder="1" applyAlignment="1">
      <alignment horizontal="center" vertical="center" wrapText="1"/>
    </xf>
    <xf numFmtId="173" fontId="2" fillId="0" borderId="24" xfId="0" applyNumberFormat="1" applyFont="1" applyBorder="1" applyAlignment="1">
      <alignment horizontal="center" vertical="center" wrapText="1"/>
    </xf>
    <xf numFmtId="173" fontId="3" fillId="4" borderId="24" xfId="0" applyNumberFormat="1" applyFont="1" applyFill="1" applyBorder="1" applyAlignment="1">
      <alignment horizontal="center" vertical="center" wrapText="1"/>
    </xf>
    <xf numFmtId="173" fontId="4" fillId="0" borderId="24" xfId="0" applyNumberFormat="1" applyFont="1" applyBorder="1" applyAlignment="1">
      <alignment horizontal="center" vertical="center" wrapText="1"/>
    </xf>
    <xf numFmtId="173" fontId="5" fillId="0" borderId="24" xfId="0" applyNumberFormat="1" applyFont="1" applyBorder="1" applyAlignment="1">
      <alignment horizontal="center" vertical="center" wrapText="1"/>
    </xf>
    <xf numFmtId="0" fontId="2" fillId="0" borderId="60" xfId="0" applyFont="1" applyBorder="1" applyAlignment="1">
      <alignment vertical="center" wrapText="1"/>
    </xf>
    <xf numFmtId="43" fontId="3" fillId="6" borderId="24" xfId="0" applyNumberFormat="1" applyFont="1" applyFill="1" applyBorder="1" applyAlignment="1">
      <alignment horizontal="center" vertical="center" wrapText="1"/>
    </xf>
    <xf numFmtId="43" fontId="2" fillId="6" borderId="24" xfId="0" applyNumberFormat="1" applyFont="1" applyFill="1" applyBorder="1" applyAlignment="1">
      <alignment horizontal="center" vertical="center" wrapText="1"/>
    </xf>
    <xf numFmtId="173" fontId="3" fillId="0" borderId="24" xfId="0" applyNumberFormat="1" applyFont="1" applyBorder="1" applyAlignment="1">
      <alignment horizontal="center" vertical="center" wrapText="1"/>
    </xf>
    <xf numFmtId="173" fontId="2" fillId="0" borderId="24" xfId="0" applyNumberFormat="1" applyFont="1" applyBorder="1" applyAlignment="1">
      <alignment horizontal="center" vertical="center" wrapText="1"/>
    </xf>
    <xf numFmtId="173" fontId="3" fillId="0" borderId="24" xfId="0" applyNumberFormat="1" applyFont="1" applyBorder="1" applyAlignment="1">
      <alignment horizontal="center" vertical="center" wrapText="1"/>
    </xf>
    <xf numFmtId="173" fontId="2" fillId="0" borderId="24" xfId="0" applyNumberFormat="1" applyFont="1" applyBorder="1" applyAlignment="1">
      <alignment horizontal="center" vertical="center" wrapText="1"/>
    </xf>
    <xf numFmtId="43" fontId="2" fillId="0" borderId="24" xfId="0" applyNumberFormat="1" applyFont="1" applyBorder="1" applyAlignment="1">
      <alignment horizontal="center" vertical="center" wrapText="1"/>
    </xf>
    <xf numFmtId="173" fontId="5" fillId="0" borderId="24" xfId="0" applyNumberFormat="1" applyFont="1" applyBorder="1" applyAlignment="1">
      <alignment horizontal="center" vertical="center" wrapText="1"/>
    </xf>
    <xf numFmtId="173" fontId="2" fillId="0" borderId="4" xfId="0" applyNumberFormat="1" applyFont="1" applyBorder="1" applyAlignment="1">
      <alignment horizontal="center" vertical="center" wrapText="1"/>
    </xf>
    <xf numFmtId="173" fontId="3" fillId="0" borderId="4" xfId="0" applyNumberFormat="1" applyFont="1" applyBorder="1" applyAlignment="1">
      <alignment horizontal="center" vertical="center" wrapText="1"/>
    </xf>
    <xf numFmtId="173" fontId="3" fillId="0" borderId="44" xfId="0" applyNumberFormat="1" applyFont="1" applyBorder="1" applyAlignment="1">
      <alignment horizontal="center" vertical="center" wrapText="1"/>
    </xf>
    <xf numFmtId="173" fontId="6" fillId="0" borderId="24" xfId="0" applyNumberFormat="1" applyFont="1" applyBorder="1" applyAlignment="1">
      <alignment horizontal="center" vertical="center" wrapText="1"/>
    </xf>
    <xf numFmtId="173" fontId="3" fillId="4" borderId="12" xfId="0" applyNumberFormat="1" applyFont="1" applyFill="1" applyBorder="1" applyAlignment="1">
      <alignment horizontal="center" vertical="center" wrapText="1"/>
    </xf>
    <xf numFmtId="10" fontId="2" fillId="0" borderId="24" xfId="0" applyNumberFormat="1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4" fontId="3" fillId="0" borderId="24" xfId="0" applyNumberFormat="1" applyFont="1" applyBorder="1" applyAlignment="1">
      <alignment horizontal="center" vertical="center" wrapText="1"/>
    </xf>
    <xf numFmtId="10" fontId="3" fillId="0" borderId="24" xfId="0" applyNumberFormat="1" applyFont="1" applyBorder="1" applyAlignment="1">
      <alignment horizontal="center" vertical="center" wrapText="1"/>
    </xf>
    <xf numFmtId="173" fontId="3" fillId="0" borderId="24" xfId="0" applyNumberFormat="1" applyFont="1" applyBorder="1" applyAlignment="1">
      <alignment horizontal="center" vertical="center" wrapText="1"/>
    </xf>
    <xf numFmtId="173" fontId="2" fillId="0" borderId="24" xfId="0" applyNumberFormat="1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3" fillId="0" borderId="24" xfId="0" applyFont="1" applyBorder="1" applyAlignment="1">
      <alignment vertical="center" wrapText="1"/>
    </xf>
    <xf numFmtId="4" fontId="2" fillId="0" borderId="24" xfId="0" applyNumberFormat="1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2" fillId="0" borderId="24" xfId="0" applyFont="1" applyBorder="1" applyAlignment="1">
      <alignment vertical="center" wrapText="1"/>
    </xf>
    <xf numFmtId="43" fontId="2" fillId="0" borderId="24" xfId="0" applyNumberFormat="1" applyFont="1" applyBorder="1" applyAlignment="1">
      <alignment horizontal="center" vertical="center" wrapText="1"/>
    </xf>
    <xf numFmtId="173" fontId="4" fillId="0" borderId="4" xfId="0" applyNumberFormat="1" applyFont="1" applyBorder="1" applyAlignment="1">
      <alignment horizontal="center" vertical="center" wrapText="1"/>
    </xf>
    <xf numFmtId="173" fontId="4" fillId="2" borderId="12" xfId="0" applyNumberFormat="1" applyFont="1" applyFill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top" wrapText="1"/>
    </xf>
    <xf numFmtId="43" fontId="2" fillId="0" borderId="24" xfId="0" applyNumberFormat="1" applyFont="1" applyBorder="1" applyAlignment="1">
      <alignment horizontal="center" vertical="center" wrapText="1"/>
    </xf>
    <xf numFmtId="10" fontId="7" fillId="4" borderId="24" xfId="0" applyNumberFormat="1" applyFont="1" applyFill="1" applyBorder="1" applyAlignment="1">
      <alignment horizontal="center" vertical="center" wrapText="1"/>
    </xf>
    <xf numFmtId="166" fontId="2" fillId="0" borderId="38" xfId="0" applyNumberFormat="1" applyFont="1" applyBorder="1" applyAlignment="1">
      <alignment horizontal="center" vertical="center" wrapText="1"/>
    </xf>
    <xf numFmtId="165" fontId="3" fillId="0" borderId="44" xfId="0" applyNumberFormat="1" applyFont="1" applyBorder="1" applyAlignment="1">
      <alignment horizontal="center" vertical="top" wrapText="1"/>
    </xf>
    <xf numFmtId="4" fontId="2" fillId="0" borderId="24" xfId="0" applyNumberFormat="1" applyFont="1" applyBorder="1" applyAlignment="1">
      <alignment horizontal="center" vertical="center" wrapText="1"/>
    </xf>
    <xf numFmtId="10" fontId="2" fillId="0" borderId="24" xfId="0" applyNumberFormat="1" applyFont="1" applyBorder="1" applyAlignment="1">
      <alignment horizontal="center" vertical="center" wrapText="1"/>
    </xf>
    <xf numFmtId="0" fontId="2" fillId="0" borderId="24" xfId="0" applyFont="1" applyBorder="1" applyAlignment="1">
      <alignment vertical="center" wrapText="1"/>
    </xf>
    <xf numFmtId="0" fontId="2" fillId="0" borderId="24" xfId="0" applyFont="1" applyBorder="1" applyAlignment="1">
      <alignment horizontal="center" vertical="top" wrapText="1"/>
    </xf>
    <xf numFmtId="167" fontId="2" fillId="0" borderId="24" xfId="0" applyNumberFormat="1" applyFont="1" applyBorder="1" applyAlignment="1">
      <alignment horizontal="center" vertical="center" wrapText="1"/>
    </xf>
    <xf numFmtId="0" fontId="2" fillId="0" borderId="29" xfId="0" applyFont="1" applyBorder="1" applyAlignment="1">
      <alignment vertical="center" wrapText="1"/>
    </xf>
    <xf numFmtId="0" fontId="2" fillId="0" borderId="24" xfId="0" applyFont="1" applyBorder="1" applyAlignment="1">
      <alignment horizontal="center" vertical="center" wrapText="1"/>
    </xf>
    <xf numFmtId="0" fontId="3" fillId="0" borderId="24" xfId="0" applyFont="1" applyBorder="1" applyAlignment="1">
      <alignment vertical="center" wrapText="1"/>
    </xf>
    <xf numFmtId="0" fontId="3" fillId="0" borderId="27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4" fontId="2" fillId="0" borderId="24" xfId="0" applyNumberFormat="1" applyFont="1" applyBorder="1" applyAlignment="1">
      <alignment horizontal="center" vertical="center" wrapText="1"/>
    </xf>
    <xf numFmtId="10" fontId="2" fillId="0" borderId="24" xfId="0" applyNumberFormat="1" applyFont="1" applyBorder="1" applyAlignment="1">
      <alignment horizontal="center" vertical="center" wrapText="1"/>
    </xf>
    <xf numFmtId="0" fontId="2" fillId="0" borderId="24" xfId="0" applyFont="1" applyBorder="1" applyAlignment="1">
      <alignment vertical="center" wrapText="1"/>
    </xf>
    <xf numFmtId="10" fontId="2" fillId="0" borderId="44" xfId="0" applyNumberFormat="1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44" xfId="0" applyFont="1" applyBorder="1" applyAlignment="1">
      <alignment vertical="center" wrapText="1"/>
    </xf>
    <xf numFmtId="4" fontId="2" fillId="0" borderId="44" xfId="0" applyNumberFormat="1" applyFont="1" applyBorder="1" applyAlignment="1">
      <alignment horizontal="center" vertical="center" wrapText="1"/>
    </xf>
    <xf numFmtId="4" fontId="2" fillId="0" borderId="27" xfId="0" applyNumberFormat="1" applyFont="1" applyBorder="1" applyAlignment="1">
      <alignment horizontal="center" vertical="center" wrapText="1"/>
    </xf>
    <xf numFmtId="167" fontId="2" fillId="0" borderId="44" xfId="0" applyNumberFormat="1" applyFont="1" applyBorder="1" applyAlignment="1">
      <alignment horizontal="center" vertical="center" wrapText="1"/>
    </xf>
    <xf numFmtId="10" fontId="2" fillId="0" borderId="27" xfId="0" applyNumberFormat="1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4" fontId="2" fillId="0" borderId="35" xfId="0" applyNumberFormat="1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29" xfId="0" applyFont="1" applyBorder="1" applyAlignment="1">
      <alignment vertical="center" wrapText="1"/>
    </xf>
    <xf numFmtId="4" fontId="3" fillId="0" borderId="29" xfId="0" applyNumberFormat="1" applyFont="1" applyBorder="1" applyAlignment="1">
      <alignment horizontal="center" vertical="center" wrapText="1"/>
    </xf>
    <xf numFmtId="4" fontId="2" fillId="0" borderId="24" xfId="0" applyNumberFormat="1" applyFont="1" applyBorder="1" applyAlignment="1">
      <alignment horizontal="center" vertical="center" wrapText="1"/>
    </xf>
    <xf numFmtId="10" fontId="2" fillId="0" borderId="24" xfId="0" applyNumberFormat="1" applyFont="1" applyBorder="1" applyAlignment="1">
      <alignment horizontal="center" vertical="center" wrapText="1"/>
    </xf>
    <xf numFmtId="4" fontId="2" fillId="0" borderId="38" xfId="0" applyNumberFormat="1" applyFont="1" applyBorder="1" applyAlignment="1">
      <alignment horizontal="center" vertical="center" wrapText="1"/>
    </xf>
    <xf numFmtId="43" fontId="2" fillId="0" borderId="24" xfId="0" applyNumberFormat="1" applyFont="1" applyBorder="1" applyAlignment="1">
      <alignment horizontal="center" vertical="center" wrapText="1"/>
    </xf>
    <xf numFmtId="4" fontId="2" fillId="0" borderId="24" xfId="0" applyNumberFormat="1" applyFont="1" applyBorder="1" applyAlignment="1">
      <alignment horizontal="center" vertical="center" wrapText="1"/>
    </xf>
    <xf numFmtId="10" fontId="2" fillId="0" borderId="24" xfId="0" applyNumberFormat="1" applyFont="1" applyBorder="1" applyAlignment="1">
      <alignment horizontal="center" vertical="center" wrapText="1"/>
    </xf>
    <xf numFmtId="0" fontId="2" fillId="0" borderId="24" xfId="0" applyFont="1" applyBorder="1" applyAlignment="1">
      <alignment vertical="center" wrapText="1"/>
    </xf>
    <xf numFmtId="0" fontId="0" fillId="0" borderId="27" xfId="0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43" fontId="2" fillId="0" borderId="24" xfId="0" applyNumberFormat="1" applyFont="1" applyBorder="1" applyAlignment="1">
      <alignment horizontal="center" vertical="center" wrapText="1"/>
    </xf>
    <xf numFmtId="0" fontId="2" fillId="0" borderId="62" xfId="0" applyFont="1" applyBorder="1" applyAlignment="1">
      <alignment horizontal="center" vertical="center" wrapText="1"/>
    </xf>
    <xf numFmtId="0" fontId="3" fillId="0" borderId="63" xfId="0" applyFont="1" applyBorder="1" applyAlignment="1">
      <alignment horizontal="center" vertical="center" wrapText="1"/>
    </xf>
    <xf numFmtId="0" fontId="3" fillId="0" borderId="64" xfId="0" applyFont="1" applyBorder="1" applyAlignment="1">
      <alignment horizontal="center" vertical="center" wrapText="1"/>
    </xf>
    <xf numFmtId="0" fontId="3" fillId="0" borderId="62" xfId="0" applyFont="1" applyBorder="1" applyAlignment="1">
      <alignment vertical="center" wrapText="1"/>
    </xf>
    <xf numFmtId="0" fontId="2" fillId="0" borderId="65" xfId="0" applyFont="1" applyBorder="1" applyAlignment="1">
      <alignment horizontal="center" vertical="center" wrapText="1"/>
    </xf>
    <xf numFmtId="0" fontId="2" fillId="0" borderId="65" xfId="0" applyFont="1" applyBorder="1" applyAlignment="1">
      <alignment vertical="center" wrapText="1"/>
    </xf>
    <xf numFmtId="171" fontId="3" fillId="0" borderId="24" xfId="0" applyNumberFormat="1" applyFont="1" applyBorder="1" applyAlignment="1">
      <alignment horizontal="center" vertical="center" wrapText="1"/>
    </xf>
    <xf numFmtId="0" fontId="2" fillId="0" borderId="66" xfId="0" applyFont="1" applyBorder="1" applyAlignment="1">
      <alignment horizontal="center" vertical="center" wrapText="1"/>
    </xf>
    <xf numFmtId="0" fontId="2" fillId="0" borderId="66" xfId="0" applyFont="1" applyBorder="1" applyAlignment="1">
      <alignment vertical="center" wrapText="1"/>
    </xf>
    <xf numFmtId="4" fontId="2" fillId="0" borderId="24" xfId="0" applyNumberFormat="1" applyFont="1" applyBorder="1" applyAlignment="1">
      <alignment horizontal="center" vertical="center" wrapText="1"/>
    </xf>
    <xf numFmtId="173" fontId="2" fillId="0" borderId="24" xfId="0" applyNumberFormat="1" applyFont="1" applyBorder="1" applyAlignment="1">
      <alignment horizontal="center" vertical="center" wrapText="1"/>
    </xf>
    <xf numFmtId="10" fontId="3" fillId="0" borderId="27" xfId="0" applyNumberFormat="1" applyFont="1" applyBorder="1" applyAlignment="1">
      <alignment horizontal="center" vertical="center" wrapText="1"/>
    </xf>
    <xf numFmtId="171" fontId="3" fillId="0" borderId="24" xfId="0" applyNumberFormat="1" applyFont="1" applyBorder="1" applyAlignment="1">
      <alignment horizontal="center" wrapText="1"/>
    </xf>
    <xf numFmtId="171" fontId="3" fillId="0" borderId="4" xfId="0" applyNumberFormat="1" applyFont="1" applyBorder="1" applyAlignment="1">
      <alignment horizontal="center" vertical="center" wrapText="1"/>
    </xf>
    <xf numFmtId="4" fontId="2" fillId="0" borderId="24" xfId="0" applyNumberFormat="1" applyFont="1" applyBorder="1" applyAlignment="1">
      <alignment horizontal="center" vertical="center" wrapText="1"/>
    </xf>
    <xf numFmtId="10" fontId="2" fillId="0" borderId="24" xfId="0" applyNumberFormat="1" applyFont="1" applyBorder="1" applyAlignment="1">
      <alignment horizontal="center" vertical="center" wrapText="1"/>
    </xf>
    <xf numFmtId="0" fontId="2" fillId="0" borderId="24" xfId="0" applyFont="1" applyBorder="1" applyAlignment="1">
      <alignment vertical="center" wrapText="1"/>
    </xf>
    <xf numFmtId="0" fontId="2" fillId="0" borderId="24" xfId="0" applyFont="1" applyBorder="1" applyAlignment="1">
      <alignment horizontal="center" vertical="center" wrapText="1"/>
    </xf>
    <xf numFmtId="43" fontId="2" fillId="0" borderId="24" xfId="0" applyNumberFormat="1" applyFont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0" fontId="4" fillId="2" borderId="34" xfId="0" applyFont="1" applyFill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4" fontId="3" fillId="0" borderId="24" xfId="0" applyNumberFormat="1" applyFont="1" applyBorder="1" applyAlignment="1">
      <alignment horizontal="center" vertical="center" wrapText="1"/>
    </xf>
    <xf numFmtId="10" fontId="3" fillId="0" borderId="24" xfId="0" applyNumberFormat="1" applyFont="1" applyBorder="1" applyAlignment="1">
      <alignment horizontal="center" vertical="center" wrapText="1"/>
    </xf>
    <xf numFmtId="4" fontId="2" fillId="0" borderId="35" xfId="0" applyNumberFormat="1" applyFont="1" applyBorder="1" applyAlignment="1">
      <alignment horizontal="center" vertical="center" wrapText="1"/>
    </xf>
    <xf numFmtId="171" fontId="3" fillId="0" borderId="24" xfId="0" applyNumberFormat="1" applyFont="1" applyBorder="1" applyAlignment="1">
      <alignment horizontal="center" vertical="center" wrapText="1"/>
    </xf>
    <xf numFmtId="39" fontId="2" fillId="0" borderId="24" xfId="0" applyNumberFormat="1" applyFont="1" applyBorder="1" applyAlignment="1">
      <alignment horizontal="center" vertical="center" wrapText="1"/>
    </xf>
    <xf numFmtId="171" fontId="5" fillId="0" borderId="24" xfId="0" applyNumberFormat="1" applyFont="1" applyBorder="1" applyAlignment="1">
      <alignment horizontal="center" vertical="center" wrapText="1"/>
    </xf>
    <xf numFmtId="171" fontId="4" fillId="0" borderId="24" xfId="0" applyNumberFormat="1" applyFont="1" applyBorder="1" applyAlignment="1">
      <alignment horizontal="center" vertical="center" wrapText="1"/>
    </xf>
    <xf numFmtId="171" fontId="12" fillId="2" borderId="24" xfId="0" applyNumberFormat="1" applyFont="1" applyFill="1" applyBorder="1" applyAlignment="1">
      <alignment horizontal="center" vertical="center" wrapText="1"/>
    </xf>
    <xf numFmtId="4" fontId="3" fillId="0" borderId="37" xfId="0" applyNumberFormat="1" applyFont="1" applyBorder="1" applyAlignment="1">
      <alignment horizontal="center" vertical="center" wrapText="1"/>
    </xf>
    <xf numFmtId="10" fontId="2" fillId="0" borderId="24" xfId="0" applyNumberFormat="1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top" wrapText="1"/>
    </xf>
    <xf numFmtId="10" fontId="3" fillId="0" borderId="24" xfId="0" applyNumberFormat="1" applyFont="1" applyBorder="1" applyAlignment="1">
      <alignment horizontal="center" vertical="center" wrapText="1"/>
    </xf>
    <xf numFmtId="4" fontId="2" fillId="0" borderId="24" xfId="0" applyNumberFormat="1" applyFont="1" applyBorder="1" applyAlignment="1">
      <alignment horizontal="center" vertical="center" wrapText="1"/>
    </xf>
    <xf numFmtId="10" fontId="2" fillId="0" borderId="24" xfId="0" applyNumberFormat="1" applyFont="1" applyBorder="1" applyAlignment="1">
      <alignment horizontal="center" vertical="center" wrapText="1"/>
    </xf>
    <xf numFmtId="0" fontId="2" fillId="0" borderId="24" xfId="0" applyFont="1" applyBorder="1" applyAlignment="1">
      <alignment vertical="center" wrapText="1"/>
    </xf>
    <xf numFmtId="173" fontId="2" fillId="0" borderId="24" xfId="0" applyNumberFormat="1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10" fontId="2" fillId="0" borderId="67" xfId="0" applyNumberFormat="1" applyFont="1" applyBorder="1" applyAlignment="1">
      <alignment horizontal="center" vertical="center" wrapText="1"/>
    </xf>
    <xf numFmtId="0" fontId="3" fillId="0" borderId="68" xfId="0" applyFont="1" applyBorder="1" applyAlignment="1">
      <alignment horizontal="center" vertical="top" wrapText="1"/>
    </xf>
    <xf numFmtId="0" fontId="3" fillId="0" borderId="69" xfId="0" applyFont="1" applyBorder="1" applyAlignment="1">
      <alignment horizontal="center" vertical="top" wrapText="1"/>
    </xf>
    <xf numFmtId="0" fontId="3" fillId="0" borderId="29" xfId="0" applyFont="1" applyBorder="1" applyAlignment="1">
      <alignment horizontal="center" vertical="center" wrapText="1"/>
    </xf>
    <xf numFmtId="4" fontId="2" fillId="0" borderId="44" xfId="0" applyNumberFormat="1" applyFont="1" applyBorder="1" applyAlignment="1">
      <alignment horizontal="center" vertical="center" wrapText="1"/>
    </xf>
    <xf numFmtId="10" fontId="2" fillId="0" borderId="44" xfId="0" applyNumberFormat="1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44" xfId="0" applyFont="1" applyBorder="1" applyAlignment="1">
      <alignment vertical="center" wrapText="1"/>
    </xf>
    <xf numFmtId="4" fontId="2" fillId="0" borderId="24" xfId="0" applyNumberFormat="1" applyFont="1" applyBorder="1" applyAlignment="1">
      <alignment horizontal="center" vertical="center" wrapText="1"/>
    </xf>
    <xf numFmtId="10" fontId="2" fillId="0" borderId="24" xfId="0" applyNumberFormat="1" applyFont="1" applyBorder="1" applyAlignment="1">
      <alignment horizontal="center" vertical="center" wrapText="1"/>
    </xf>
    <xf numFmtId="0" fontId="2" fillId="0" borderId="24" xfId="0" applyFont="1" applyBorder="1" applyAlignment="1">
      <alignment vertical="center" wrapText="1"/>
    </xf>
    <xf numFmtId="0" fontId="3" fillId="0" borderId="24" xfId="0" applyFont="1" applyBorder="1" applyAlignment="1">
      <alignment horizontal="center" vertical="center" wrapText="1"/>
    </xf>
    <xf numFmtId="0" fontId="0" fillId="0" borderId="29" xfId="0" applyBorder="1" applyAlignment="1">
      <alignment horizontal="center" vertical="top" wrapText="1"/>
    </xf>
    <xf numFmtId="0" fontId="0" fillId="0" borderId="27" xfId="0" applyBorder="1" applyAlignment="1">
      <alignment horizontal="center" vertical="top" wrapText="1"/>
    </xf>
    <xf numFmtId="10" fontId="2" fillId="0" borderId="44" xfId="0" applyNumberFormat="1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4" fontId="2" fillId="0" borderId="44" xfId="0" applyNumberFormat="1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top" wrapText="1"/>
    </xf>
    <xf numFmtId="0" fontId="2" fillId="0" borderId="43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4" fontId="3" fillId="0" borderId="24" xfId="0" applyNumberFormat="1" applyFont="1" applyBorder="1" applyAlignment="1">
      <alignment horizontal="center" vertical="center" wrapText="1"/>
    </xf>
    <xf numFmtId="0" fontId="3" fillId="0" borderId="44" xfId="0" applyFont="1" applyBorder="1" applyAlignment="1">
      <alignment vertical="center" wrapText="1"/>
    </xf>
    <xf numFmtId="10" fontId="3" fillId="0" borderId="44" xfId="0" applyNumberFormat="1" applyFont="1" applyBorder="1" applyAlignment="1">
      <alignment horizontal="center" vertical="center" wrapText="1"/>
    </xf>
    <xf numFmtId="173" fontId="3" fillId="0" borderId="24" xfId="0" applyNumberFormat="1" applyFont="1" applyBorder="1" applyAlignment="1">
      <alignment horizontal="center" vertical="center" wrapText="1"/>
    </xf>
    <xf numFmtId="4" fontId="2" fillId="0" borderId="39" xfId="0" applyNumberFormat="1" applyFont="1" applyBorder="1" applyAlignment="1">
      <alignment horizontal="center" vertical="center" wrapText="1"/>
    </xf>
    <xf numFmtId="4" fontId="2" fillId="0" borderId="35" xfId="0" applyNumberFormat="1" applyFont="1" applyBorder="1" applyAlignment="1">
      <alignment horizontal="center" vertical="center" wrapText="1"/>
    </xf>
    <xf numFmtId="164" fontId="2" fillId="0" borderId="24" xfId="0" applyNumberFormat="1" applyFont="1" applyBorder="1" applyAlignment="1">
      <alignment horizontal="center" vertical="center" wrapText="1"/>
    </xf>
    <xf numFmtId="170" fontId="2" fillId="0" borderId="44" xfId="0" applyNumberFormat="1" applyFont="1" applyBorder="1" applyAlignment="1">
      <alignment horizontal="center" vertical="center" wrapText="1"/>
    </xf>
    <xf numFmtId="170" fontId="2" fillId="0" borderId="8" xfId="0" applyNumberFormat="1" applyFont="1" applyBorder="1" applyAlignment="1">
      <alignment horizontal="center" vertical="center" wrapText="1"/>
    </xf>
    <xf numFmtId="170" fontId="2" fillId="0" borderId="4" xfId="0" applyNumberFormat="1" applyFont="1" applyBorder="1" applyAlignment="1">
      <alignment horizontal="center" vertical="center" wrapText="1"/>
    </xf>
    <xf numFmtId="4" fontId="2" fillId="0" borderId="24" xfId="0" applyNumberFormat="1" applyFont="1" applyBorder="1" applyAlignment="1">
      <alignment horizontal="center" vertical="center" wrapText="1"/>
    </xf>
    <xf numFmtId="10" fontId="2" fillId="0" borderId="24" xfId="0" applyNumberFormat="1" applyFont="1" applyBorder="1" applyAlignment="1">
      <alignment horizontal="center" vertical="center" wrapText="1"/>
    </xf>
    <xf numFmtId="0" fontId="2" fillId="0" borderId="24" xfId="0" applyFont="1" applyBorder="1" applyAlignment="1">
      <alignment vertical="center" wrapText="1"/>
    </xf>
    <xf numFmtId="0" fontId="2" fillId="0" borderId="24" xfId="0" applyFont="1" applyBorder="1" applyAlignment="1">
      <alignment horizontal="center" vertical="center" wrapText="1"/>
    </xf>
    <xf numFmtId="0" fontId="3" fillId="0" borderId="24" xfId="0" applyFont="1" applyBorder="1" applyAlignment="1">
      <alignment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4" fontId="13" fillId="0" borderId="24" xfId="0" applyNumberFormat="1" applyFont="1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4" fontId="2" fillId="0" borderId="24" xfId="0" applyNumberFormat="1" applyFont="1" applyBorder="1" applyAlignment="1">
      <alignment horizontal="center" vertical="center" wrapText="1"/>
    </xf>
    <xf numFmtId="10" fontId="2" fillId="0" borderId="24" xfId="0" applyNumberFormat="1" applyFont="1" applyBorder="1" applyAlignment="1">
      <alignment horizontal="center" vertical="center" wrapText="1"/>
    </xf>
    <xf numFmtId="0" fontId="2" fillId="0" borderId="24" xfId="0" applyFont="1" applyBorder="1" applyAlignment="1">
      <alignment vertical="center" wrapText="1"/>
    </xf>
    <xf numFmtId="173" fontId="2" fillId="0" borderId="24" xfId="0" applyNumberFormat="1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4" fontId="2" fillId="0" borderId="24" xfId="0" applyNumberFormat="1" applyFont="1" applyBorder="1" applyAlignment="1">
      <alignment horizontal="center" vertical="center" wrapText="1"/>
    </xf>
    <xf numFmtId="10" fontId="2" fillId="0" borderId="24" xfId="0" applyNumberFormat="1" applyFont="1" applyBorder="1" applyAlignment="1">
      <alignment horizontal="center" vertical="center" wrapText="1"/>
    </xf>
    <xf numFmtId="0" fontId="2" fillId="0" borderId="24" xfId="0" applyFont="1" applyBorder="1" applyAlignment="1">
      <alignment vertical="center" wrapText="1"/>
    </xf>
    <xf numFmtId="173" fontId="2" fillId="0" borderId="24" xfId="0" applyNumberFormat="1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4" fontId="2" fillId="0" borderId="29" xfId="0" applyNumberFormat="1" applyFont="1" applyFill="1" applyBorder="1" applyAlignment="1">
      <alignment horizontal="center" vertical="center" wrapText="1"/>
    </xf>
    <xf numFmtId="4" fontId="2" fillId="0" borderId="24" xfId="0" applyNumberFormat="1" applyFont="1" applyBorder="1" applyAlignment="1">
      <alignment horizontal="center" vertical="center" wrapText="1"/>
    </xf>
    <xf numFmtId="10" fontId="2" fillId="0" borderId="27" xfId="0" applyNumberFormat="1" applyFont="1" applyBorder="1" applyAlignment="1">
      <alignment horizontal="center" vertical="center" wrapText="1"/>
    </xf>
    <xf numFmtId="4" fontId="2" fillId="0" borderId="38" xfId="0" applyNumberFormat="1" applyFont="1" applyBorder="1" applyAlignment="1">
      <alignment horizontal="center" vertical="center" wrapText="1"/>
    </xf>
    <xf numFmtId="171" fontId="2" fillId="0" borderId="45" xfId="0" applyNumberFormat="1" applyFont="1" applyBorder="1" applyAlignment="1">
      <alignment horizontal="center" vertical="center" wrapText="1"/>
    </xf>
    <xf numFmtId="4" fontId="2" fillId="0" borderId="35" xfId="0" applyNumberFormat="1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top" wrapText="1"/>
    </xf>
    <xf numFmtId="4" fontId="2" fillId="0" borderId="24" xfId="0" applyNumberFormat="1" applyFont="1" applyBorder="1" applyAlignment="1">
      <alignment horizontal="center" vertical="center" wrapText="1"/>
    </xf>
    <xf numFmtId="10" fontId="2" fillId="0" borderId="24" xfId="0" applyNumberFormat="1" applyFont="1" applyBorder="1" applyAlignment="1">
      <alignment horizontal="center" vertical="center" wrapText="1"/>
    </xf>
    <xf numFmtId="0" fontId="2" fillId="0" borderId="24" xfId="0" applyFont="1" applyBorder="1" applyAlignment="1">
      <alignment vertical="center" wrapText="1"/>
    </xf>
    <xf numFmtId="0" fontId="3" fillId="0" borderId="24" xfId="0" applyFont="1" applyBorder="1" applyAlignment="1">
      <alignment horizontal="center" vertical="center" wrapText="1"/>
    </xf>
    <xf numFmtId="4" fontId="3" fillId="0" borderId="24" xfId="0" applyNumberFormat="1" applyFont="1" applyBorder="1" applyAlignment="1">
      <alignment horizontal="center" vertical="center" wrapText="1"/>
    </xf>
    <xf numFmtId="10" fontId="3" fillId="0" borderId="24" xfId="0" applyNumberFormat="1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3" fillId="0" borderId="24" xfId="0" applyFont="1" applyBorder="1" applyAlignment="1">
      <alignment vertical="center" wrapText="1"/>
    </xf>
    <xf numFmtId="171" fontId="3" fillId="0" borderId="24" xfId="0" applyNumberFormat="1" applyFont="1" applyBorder="1" applyAlignment="1">
      <alignment horizontal="center" vertical="center" wrapText="1"/>
    </xf>
    <xf numFmtId="171" fontId="2" fillId="0" borderId="24" xfId="0" applyNumberFormat="1" applyFont="1" applyBorder="1" applyAlignment="1">
      <alignment horizontal="center" vertical="center" wrapText="1"/>
    </xf>
    <xf numFmtId="164" fontId="3" fillId="0" borderId="24" xfId="0" applyNumberFormat="1" applyFont="1" applyBorder="1" applyAlignment="1">
      <alignment horizontal="center" vertical="center" wrapText="1"/>
    </xf>
    <xf numFmtId="4" fontId="2" fillId="0" borderId="24" xfId="0" applyNumberFormat="1" applyFont="1" applyBorder="1" applyAlignment="1">
      <alignment horizontal="center" vertical="center" wrapText="1"/>
    </xf>
    <xf numFmtId="10" fontId="2" fillId="0" borderId="24" xfId="0" applyNumberFormat="1" applyFont="1" applyBorder="1" applyAlignment="1">
      <alignment horizontal="center" vertical="center" wrapText="1"/>
    </xf>
    <xf numFmtId="0" fontId="2" fillId="0" borderId="24" xfId="0" applyFont="1" applyBorder="1" applyAlignment="1">
      <alignment vertical="center" wrapText="1"/>
    </xf>
    <xf numFmtId="0" fontId="3" fillId="0" borderId="24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171" fontId="2" fillId="0" borderId="24" xfId="0" applyNumberFormat="1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4" fontId="3" fillId="0" borderId="24" xfId="0" applyNumberFormat="1" applyFont="1" applyBorder="1" applyAlignment="1">
      <alignment horizontal="center" vertical="center" wrapText="1"/>
    </xf>
    <xf numFmtId="10" fontId="3" fillId="0" borderId="24" xfId="0" applyNumberFormat="1" applyFont="1" applyBorder="1" applyAlignment="1">
      <alignment horizontal="center" vertical="center" wrapText="1"/>
    </xf>
    <xf numFmtId="0" fontId="3" fillId="0" borderId="24" xfId="0" applyFont="1" applyBorder="1" applyAlignment="1">
      <alignment vertical="center" wrapText="1"/>
    </xf>
    <xf numFmtId="171" fontId="3" fillId="0" borderId="24" xfId="0" applyNumberFormat="1" applyFont="1" applyBorder="1" applyAlignment="1">
      <alignment horizontal="center" vertical="center" wrapText="1"/>
    </xf>
    <xf numFmtId="171" fontId="2" fillId="0" borderId="24" xfId="0" applyNumberFormat="1" applyFont="1" applyBorder="1" applyAlignment="1">
      <alignment horizontal="center" vertical="center" wrapText="1"/>
    </xf>
    <xf numFmtId="164" fontId="2" fillId="0" borderId="24" xfId="0" applyNumberFormat="1" applyFont="1" applyBorder="1" applyAlignment="1">
      <alignment horizontal="center" vertical="center" wrapText="1"/>
    </xf>
    <xf numFmtId="9" fontId="3" fillId="6" borderId="24" xfId="0" applyNumberFormat="1" applyFont="1" applyFill="1" applyBorder="1" applyAlignment="1">
      <alignment horizontal="center" vertical="center" wrapText="1"/>
    </xf>
    <xf numFmtId="9" fontId="2" fillId="6" borderId="24" xfId="0" applyNumberFormat="1" applyFont="1" applyFill="1" applyBorder="1" applyAlignment="1">
      <alignment horizontal="center" vertical="center" wrapText="1"/>
    </xf>
    <xf numFmtId="173" fontId="2" fillId="0" borderId="24" xfId="0" applyNumberFormat="1" applyFont="1" applyBorder="1" applyAlignment="1">
      <alignment horizontal="center" vertical="center" wrapText="1"/>
    </xf>
    <xf numFmtId="171" fontId="2" fillId="0" borderId="24" xfId="0" applyNumberFormat="1" applyFont="1" applyBorder="1" applyAlignment="1">
      <alignment horizontal="center" vertical="center" wrapText="1"/>
    </xf>
    <xf numFmtId="164" fontId="2" fillId="0" borderId="24" xfId="0" applyNumberFormat="1" applyFont="1" applyBorder="1" applyAlignment="1">
      <alignment horizontal="center" vertical="center" wrapText="1"/>
    </xf>
    <xf numFmtId="4" fontId="2" fillId="0" borderId="24" xfId="0" applyNumberFormat="1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171" fontId="2" fillId="0" borderId="24" xfId="0" applyNumberFormat="1" applyFont="1" applyBorder="1" applyAlignment="1">
      <alignment horizontal="center" vertical="center" wrapText="1"/>
    </xf>
    <xf numFmtId="10" fontId="2" fillId="0" borderId="44" xfId="0" applyNumberFormat="1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4" fontId="2" fillId="0" borderId="44" xfId="0" applyNumberFormat="1" applyFont="1" applyBorder="1" applyAlignment="1">
      <alignment horizontal="center" vertical="center" wrapText="1"/>
    </xf>
    <xf numFmtId="4" fontId="2" fillId="0" borderId="38" xfId="0" applyNumberFormat="1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10" fontId="2" fillId="0" borderId="27" xfId="0" applyNumberFormat="1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4" fontId="2" fillId="0" borderId="39" xfId="0" applyNumberFormat="1" applyFont="1" applyBorder="1" applyAlignment="1">
      <alignment horizontal="center" vertical="center" wrapText="1"/>
    </xf>
    <xf numFmtId="4" fontId="2" fillId="0" borderId="35" xfId="0" applyNumberFormat="1" applyFont="1" applyBorder="1" applyAlignment="1">
      <alignment horizontal="center" vertical="center" wrapText="1"/>
    </xf>
    <xf numFmtId="4" fontId="2" fillId="0" borderId="27" xfId="0" applyNumberFormat="1" applyFont="1" applyBorder="1" applyAlignment="1">
      <alignment horizontal="center" vertical="center" wrapText="1"/>
    </xf>
    <xf numFmtId="10" fontId="2" fillId="0" borderId="27" xfId="0" applyNumberFormat="1" applyFont="1" applyBorder="1" applyAlignment="1">
      <alignment horizontal="center" vertical="center" wrapText="1"/>
    </xf>
    <xf numFmtId="4" fontId="2" fillId="0" borderId="42" xfId="0" applyNumberFormat="1" applyFont="1" applyBorder="1" applyAlignment="1">
      <alignment horizontal="center" vertical="center" wrapText="1"/>
    </xf>
    <xf numFmtId="4" fontId="2" fillId="0" borderId="35" xfId="0" applyNumberFormat="1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0" fillId="0" borderId="35" xfId="0" applyBorder="1"/>
    <xf numFmtId="167" fontId="2" fillId="0" borderId="39" xfId="0" applyNumberFormat="1" applyFont="1" applyBorder="1" applyAlignment="1">
      <alignment horizontal="center" vertical="center" wrapText="1"/>
    </xf>
    <xf numFmtId="0" fontId="2" fillId="0" borderId="39" xfId="0" applyFont="1" applyBorder="1" applyAlignment="1">
      <alignment vertical="center" wrapText="1"/>
    </xf>
    <xf numFmtId="4" fontId="2" fillId="0" borderId="24" xfId="0" applyNumberFormat="1" applyFont="1" applyBorder="1" applyAlignment="1">
      <alignment horizontal="center" vertical="center" wrapText="1"/>
    </xf>
    <xf numFmtId="10" fontId="2" fillId="0" borderId="24" xfId="0" applyNumberFormat="1" applyFont="1" applyBorder="1" applyAlignment="1">
      <alignment horizontal="center" vertical="center" wrapText="1"/>
    </xf>
    <xf numFmtId="0" fontId="2" fillId="0" borderId="24" xfId="0" applyFont="1" applyBorder="1" applyAlignment="1">
      <alignment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171" fontId="2" fillId="0" borderId="24" xfId="0" applyNumberFormat="1" applyFont="1" applyBorder="1" applyAlignment="1">
      <alignment horizontal="center" vertical="center" wrapText="1"/>
    </xf>
    <xf numFmtId="10" fontId="3" fillId="0" borderId="47" xfId="0" applyNumberFormat="1" applyFont="1" applyBorder="1" applyAlignment="1">
      <alignment horizontal="center" vertical="center" wrapText="1"/>
    </xf>
    <xf numFmtId="0" fontId="0" fillId="0" borderId="24" xfId="0" applyBorder="1" applyAlignment="1"/>
    <xf numFmtId="0" fontId="2" fillId="0" borderId="35" xfId="0" applyFont="1" applyBorder="1"/>
    <xf numFmtId="0" fontId="2" fillId="0" borderId="24" xfId="0" applyFont="1" applyBorder="1" applyAlignment="1"/>
    <xf numFmtId="0" fontId="3" fillId="0" borderId="71" xfId="0" applyFont="1" applyBorder="1" applyAlignment="1"/>
    <xf numFmtId="0" fontId="3" fillId="0" borderId="35" xfId="0" applyFont="1" applyBorder="1"/>
    <xf numFmtId="10" fontId="3" fillId="0" borderId="72" xfId="0" applyNumberFormat="1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4" fontId="3" fillId="0" borderId="24" xfId="0" applyNumberFormat="1" applyFont="1" applyBorder="1" applyAlignment="1">
      <alignment horizontal="center" vertical="center" wrapText="1"/>
    </xf>
    <xf numFmtId="168" fontId="3" fillId="0" borderId="24" xfId="0" applyNumberFormat="1" applyFont="1" applyBorder="1" applyAlignment="1">
      <alignment horizontal="center" vertical="center" wrapText="1"/>
    </xf>
    <xf numFmtId="0" fontId="3" fillId="0" borderId="24" xfId="0" applyNumberFormat="1" applyFont="1" applyBorder="1" applyAlignment="1">
      <alignment horizontal="center" vertical="center" wrapText="1"/>
    </xf>
    <xf numFmtId="4" fontId="2" fillId="0" borderId="24" xfId="0" applyNumberFormat="1" applyFont="1" applyBorder="1" applyAlignment="1">
      <alignment horizontal="center" vertical="center" wrapText="1"/>
    </xf>
    <xf numFmtId="10" fontId="2" fillId="0" borderId="24" xfId="0" applyNumberFormat="1" applyFont="1" applyBorder="1" applyAlignment="1">
      <alignment horizontal="center" vertical="center" wrapText="1"/>
    </xf>
    <xf numFmtId="0" fontId="2" fillId="0" borderId="24" xfId="0" applyFont="1" applyBorder="1" applyAlignment="1">
      <alignment vertical="center" wrapText="1"/>
    </xf>
    <xf numFmtId="173" fontId="2" fillId="0" borderId="24" xfId="0" applyNumberFormat="1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171" fontId="2" fillId="0" borderId="24" xfId="0" applyNumberFormat="1" applyFont="1" applyBorder="1" applyAlignment="1">
      <alignment horizontal="center" vertical="center" wrapText="1"/>
    </xf>
    <xf numFmtId="164" fontId="2" fillId="0" borderId="24" xfId="0" applyNumberFormat="1" applyFont="1" applyBorder="1" applyAlignment="1">
      <alignment horizontal="center" vertical="center" wrapText="1"/>
    </xf>
    <xf numFmtId="4" fontId="2" fillId="0" borderId="24" xfId="0" applyNumberFormat="1" applyFont="1" applyBorder="1" applyAlignment="1">
      <alignment horizontal="center" vertical="center" wrapText="1"/>
    </xf>
    <xf numFmtId="10" fontId="2" fillId="0" borderId="24" xfId="0" applyNumberFormat="1" applyFont="1" applyBorder="1" applyAlignment="1">
      <alignment horizontal="center" vertical="center" wrapText="1"/>
    </xf>
    <xf numFmtId="0" fontId="2" fillId="0" borderId="24" xfId="0" applyFont="1" applyBorder="1" applyAlignment="1">
      <alignment vertical="center" wrapText="1"/>
    </xf>
    <xf numFmtId="0" fontId="2" fillId="0" borderId="24" xfId="0" applyFont="1" applyBorder="1" applyAlignment="1">
      <alignment horizontal="center" vertical="center" wrapText="1"/>
    </xf>
    <xf numFmtId="171" fontId="2" fillId="0" borderId="24" xfId="0" applyNumberFormat="1" applyFont="1" applyBorder="1" applyAlignment="1">
      <alignment horizontal="center" vertical="center" wrapText="1"/>
    </xf>
    <xf numFmtId="164" fontId="2" fillId="0" borderId="24" xfId="0" applyNumberFormat="1" applyFont="1" applyBorder="1" applyAlignment="1">
      <alignment horizontal="center" vertical="center" wrapText="1"/>
    </xf>
    <xf numFmtId="4" fontId="2" fillId="0" borderId="24" xfId="0" applyNumberFormat="1" applyFont="1" applyBorder="1" applyAlignment="1">
      <alignment horizontal="center" vertical="center" wrapText="1"/>
    </xf>
    <xf numFmtId="10" fontId="2" fillId="0" borderId="24" xfId="0" applyNumberFormat="1" applyFont="1" applyBorder="1" applyAlignment="1">
      <alignment horizontal="center" vertical="center" wrapText="1"/>
    </xf>
    <xf numFmtId="0" fontId="2" fillId="0" borderId="24" xfId="0" applyFont="1" applyBorder="1" applyAlignment="1">
      <alignment vertical="center" wrapText="1"/>
    </xf>
    <xf numFmtId="0" fontId="3" fillId="0" borderId="24" xfId="0" applyFont="1" applyBorder="1" applyAlignment="1">
      <alignment horizontal="center" vertical="center" wrapText="1"/>
    </xf>
    <xf numFmtId="4" fontId="3" fillId="0" borderId="24" xfId="0" applyNumberFormat="1" applyFont="1" applyBorder="1" applyAlignment="1">
      <alignment horizontal="center" vertical="center" wrapText="1"/>
    </xf>
    <xf numFmtId="10" fontId="3" fillId="0" borderId="24" xfId="0" applyNumberFormat="1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3" fillId="0" borderId="24" xfId="0" applyFont="1" applyBorder="1" applyAlignment="1">
      <alignment vertical="center" wrapText="1"/>
    </xf>
    <xf numFmtId="0" fontId="3" fillId="4" borderId="24" xfId="0" applyFont="1" applyFill="1" applyBorder="1" applyAlignment="1">
      <alignment horizontal="center" vertical="center" wrapText="1"/>
    </xf>
    <xf numFmtId="171" fontId="3" fillId="0" borderId="24" xfId="0" applyNumberFormat="1" applyFont="1" applyBorder="1" applyAlignment="1">
      <alignment horizontal="center" vertical="center" wrapText="1"/>
    </xf>
    <xf numFmtId="171" fontId="2" fillId="0" borderId="24" xfId="0" applyNumberFormat="1" applyFont="1" applyBorder="1" applyAlignment="1">
      <alignment horizontal="center" vertical="center" wrapText="1"/>
    </xf>
    <xf numFmtId="165" fontId="3" fillId="0" borderId="24" xfId="0" applyNumberFormat="1" applyFont="1" applyBorder="1" applyAlignment="1">
      <alignment horizontal="center" vertical="center" wrapText="1"/>
    </xf>
    <xf numFmtId="164" fontId="2" fillId="0" borderId="24" xfId="0" applyNumberFormat="1" applyFont="1" applyBorder="1" applyAlignment="1">
      <alignment horizontal="center" vertical="center" wrapText="1"/>
    </xf>
    <xf numFmtId="166" fontId="2" fillId="0" borderId="24" xfId="0" applyNumberFormat="1" applyFont="1" applyBorder="1" applyAlignment="1">
      <alignment horizontal="center" vertical="center" wrapText="1"/>
    </xf>
    <xf numFmtId="4" fontId="2" fillId="0" borderId="24" xfId="0" applyNumberFormat="1" applyFont="1" applyBorder="1" applyAlignment="1">
      <alignment horizontal="center" vertical="center" wrapText="1"/>
    </xf>
    <xf numFmtId="10" fontId="2" fillId="0" borderId="24" xfId="0" applyNumberFormat="1" applyFont="1" applyBorder="1" applyAlignment="1">
      <alignment horizontal="center" vertical="center" wrapText="1"/>
    </xf>
    <xf numFmtId="0" fontId="2" fillId="0" borderId="24" xfId="0" applyFont="1" applyBorder="1" applyAlignment="1">
      <alignment vertical="center" wrapText="1"/>
    </xf>
    <xf numFmtId="0" fontId="3" fillId="0" borderId="24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3" fillId="0" borderId="24" xfId="0" applyFont="1" applyBorder="1" applyAlignment="1">
      <alignment vertical="center" wrapText="1"/>
    </xf>
    <xf numFmtId="4" fontId="3" fillId="0" borderId="24" xfId="0" applyNumberFormat="1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10" fontId="3" fillId="0" borderId="24" xfId="0" applyNumberFormat="1" applyFont="1" applyBorder="1" applyAlignment="1">
      <alignment horizontal="center" vertical="center" wrapText="1"/>
    </xf>
    <xf numFmtId="171" fontId="3" fillId="0" borderId="24" xfId="0" applyNumberFormat="1" applyFont="1" applyBorder="1" applyAlignment="1">
      <alignment horizontal="center" vertical="center" wrapText="1"/>
    </xf>
    <xf numFmtId="4" fontId="2" fillId="0" borderId="24" xfId="0" applyNumberFormat="1" applyFont="1" applyBorder="1" applyAlignment="1">
      <alignment horizontal="center" vertical="center" wrapText="1"/>
    </xf>
    <xf numFmtId="10" fontId="2" fillId="0" borderId="24" xfId="0" applyNumberFormat="1" applyFont="1" applyBorder="1" applyAlignment="1">
      <alignment horizontal="center" vertical="center" wrapText="1"/>
    </xf>
    <xf numFmtId="0" fontId="2" fillId="0" borderId="24" xfId="0" applyFont="1" applyBorder="1" applyAlignment="1">
      <alignment vertical="center" wrapText="1"/>
    </xf>
    <xf numFmtId="173" fontId="2" fillId="0" borderId="24" xfId="0" applyNumberFormat="1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top" wrapText="1"/>
    </xf>
    <xf numFmtId="0" fontId="3" fillId="0" borderId="24" xfId="0" applyFont="1" applyBorder="1" applyAlignment="1">
      <alignment horizontal="center" vertical="center" wrapText="1"/>
    </xf>
    <xf numFmtId="4" fontId="3" fillId="0" borderId="24" xfId="0" applyNumberFormat="1" applyFont="1" applyBorder="1" applyAlignment="1">
      <alignment horizontal="center" vertical="center" wrapText="1"/>
    </xf>
    <xf numFmtId="10" fontId="3" fillId="0" borderId="24" xfId="0" applyNumberFormat="1" applyFont="1" applyBorder="1" applyAlignment="1">
      <alignment horizontal="center" vertical="center" wrapText="1"/>
    </xf>
    <xf numFmtId="173" fontId="3" fillId="0" borderId="24" xfId="0" applyNumberFormat="1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top" wrapText="1"/>
    </xf>
    <xf numFmtId="0" fontId="2" fillId="0" borderId="24" xfId="0" applyFont="1" applyBorder="1" applyAlignment="1">
      <alignment horizontal="center" vertical="center" wrapText="1"/>
    </xf>
    <xf numFmtId="0" fontId="3" fillId="0" borderId="24" xfId="0" applyFont="1" applyBorder="1" applyAlignment="1">
      <alignment vertical="center" wrapText="1"/>
    </xf>
    <xf numFmtId="0" fontId="3" fillId="4" borderId="24" xfId="0" applyFont="1" applyFill="1" applyBorder="1" applyAlignment="1">
      <alignment horizontal="center" vertical="center" wrapText="1"/>
    </xf>
    <xf numFmtId="171" fontId="3" fillId="0" borderId="24" xfId="0" applyNumberFormat="1" applyFont="1" applyBorder="1" applyAlignment="1">
      <alignment horizontal="center" vertical="center" wrapText="1"/>
    </xf>
    <xf numFmtId="165" fontId="3" fillId="0" borderId="24" xfId="0" applyNumberFormat="1" applyFont="1" applyBorder="1" applyAlignment="1">
      <alignment horizontal="center" vertical="center" wrapText="1"/>
    </xf>
    <xf numFmtId="43" fontId="2" fillId="0" borderId="24" xfId="0" applyNumberFormat="1" applyFont="1" applyBorder="1" applyAlignment="1">
      <alignment horizontal="center" vertical="center" wrapText="1"/>
    </xf>
    <xf numFmtId="10" fontId="5" fillId="0" borderId="24" xfId="0" applyNumberFormat="1" applyFont="1" applyBorder="1" applyAlignment="1">
      <alignment horizontal="center" vertical="center" wrapText="1"/>
    </xf>
    <xf numFmtId="166" fontId="2" fillId="0" borderId="24" xfId="0" applyNumberFormat="1" applyFont="1" applyBorder="1" applyAlignment="1">
      <alignment horizontal="center" vertical="center" wrapText="1"/>
    </xf>
    <xf numFmtId="0" fontId="5" fillId="0" borderId="24" xfId="0" applyFont="1" applyBorder="1" applyAlignment="1">
      <alignment vertical="center" wrapText="1"/>
    </xf>
    <xf numFmtId="4" fontId="5" fillId="0" borderId="24" xfId="0" applyNumberFormat="1" applyFont="1" applyBorder="1" applyAlignment="1">
      <alignment horizontal="center" vertical="center" wrapText="1"/>
    </xf>
    <xf numFmtId="173" fontId="5" fillId="0" borderId="24" xfId="0" applyNumberFormat="1" applyFont="1" applyBorder="1" applyAlignment="1">
      <alignment horizontal="center" vertical="center" wrapText="1"/>
    </xf>
    <xf numFmtId="10" fontId="5" fillId="0" borderId="27" xfId="0" applyNumberFormat="1" applyFont="1" applyBorder="1" applyAlignment="1">
      <alignment horizontal="center" vertical="center" wrapText="1"/>
    </xf>
    <xf numFmtId="171" fontId="3" fillId="6" borderId="24" xfId="0" applyNumberFormat="1" applyFont="1" applyFill="1" applyBorder="1" applyAlignment="1">
      <alignment horizontal="center" vertical="center" wrapText="1"/>
    </xf>
    <xf numFmtId="171" fontId="2" fillId="6" borderId="24" xfId="0" applyNumberFormat="1" applyFont="1" applyFill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4" fontId="2" fillId="0" borderId="24" xfId="0" applyNumberFormat="1" applyFont="1" applyBorder="1" applyAlignment="1">
      <alignment horizontal="center" vertical="center" wrapText="1"/>
    </xf>
    <xf numFmtId="10" fontId="2" fillId="0" borderId="24" xfId="0" applyNumberFormat="1" applyFont="1" applyBorder="1" applyAlignment="1">
      <alignment horizontal="center" vertical="center" wrapText="1"/>
    </xf>
    <xf numFmtId="0" fontId="2" fillId="0" borderId="24" xfId="0" applyFont="1" applyBorder="1" applyAlignment="1">
      <alignment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171" fontId="3" fillId="0" borderId="24" xfId="0" applyNumberFormat="1" applyFont="1" applyBorder="1" applyAlignment="1">
      <alignment horizontal="center" vertical="center" wrapText="1"/>
    </xf>
    <xf numFmtId="43" fontId="2" fillId="0" borderId="24" xfId="0" applyNumberFormat="1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/>
    </xf>
    <xf numFmtId="0" fontId="3" fillId="4" borderId="24" xfId="0" applyFont="1" applyFill="1" applyBorder="1" applyAlignment="1">
      <alignment vertical="center" wrapText="1"/>
    </xf>
    <xf numFmtId="171" fontId="3" fillId="4" borderId="24" xfId="0" applyNumberFormat="1" applyFont="1" applyFill="1" applyBorder="1" applyAlignment="1">
      <alignment horizontal="center" vertical="center" wrapText="1"/>
    </xf>
    <xf numFmtId="170" fontId="5" fillId="0" borderId="24" xfId="0" applyNumberFormat="1" applyFont="1" applyBorder="1" applyAlignment="1">
      <alignment horizontal="center" vertical="center" wrapText="1"/>
    </xf>
    <xf numFmtId="164" fontId="3" fillId="0" borderId="24" xfId="0" applyNumberFormat="1" applyFont="1" applyBorder="1" applyAlignment="1">
      <alignment horizontal="center" vertical="center" wrapText="1"/>
    </xf>
    <xf numFmtId="171" fontId="12" fillId="4" borderId="24" xfId="0" applyNumberFormat="1" applyFont="1" applyFill="1" applyBorder="1" applyAlignment="1">
      <alignment horizontal="center" vertical="center" wrapText="1"/>
    </xf>
    <xf numFmtId="171" fontId="4" fillId="4" borderId="24" xfId="0" applyNumberFormat="1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/>
    </xf>
    <xf numFmtId="10" fontId="3" fillId="2" borderId="24" xfId="0" applyNumberFormat="1" applyFont="1" applyFill="1" applyBorder="1" applyAlignment="1">
      <alignment horizontal="center" vertical="center" wrapText="1"/>
    </xf>
    <xf numFmtId="0" fontId="4" fillId="4" borderId="24" xfId="0" applyFont="1" applyFill="1" applyBorder="1" applyAlignment="1">
      <alignment horizontal="center" vertical="center" wrapText="1"/>
    </xf>
    <xf numFmtId="4" fontId="2" fillId="0" borderId="24" xfId="0" applyNumberFormat="1" applyFont="1" applyBorder="1" applyAlignment="1">
      <alignment horizontal="center" vertical="center" wrapText="1"/>
    </xf>
    <xf numFmtId="10" fontId="2" fillId="0" borderId="24" xfId="0" applyNumberFormat="1" applyFont="1" applyBorder="1" applyAlignment="1">
      <alignment horizontal="center" vertical="center" wrapText="1"/>
    </xf>
    <xf numFmtId="0" fontId="2" fillId="0" borderId="24" xfId="0" applyFont="1" applyBorder="1" applyAlignment="1">
      <alignment vertical="center" wrapText="1"/>
    </xf>
    <xf numFmtId="173" fontId="2" fillId="0" borderId="24" xfId="0" applyNumberFormat="1" applyFont="1" applyBorder="1" applyAlignment="1">
      <alignment horizontal="center" vertical="center" wrapText="1"/>
    </xf>
    <xf numFmtId="2" fontId="3" fillId="0" borderId="24" xfId="0" applyNumberFormat="1" applyFont="1" applyBorder="1" applyAlignment="1">
      <alignment horizontal="center" vertical="center" wrapText="1"/>
    </xf>
    <xf numFmtId="2" fontId="0" fillId="0" borderId="24" xfId="0" applyNumberForma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top" wrapText="1"/>
    </xf>
    <xf numFmtId="0" fontId="0" fillId="0" borderId="24" xfId="0" applyBorder="1" applyAlignment="1">
      <alignment horizontal="center" vertical="top" wrapText="1"/>
    </xf>
    <xf numFmtId="167" fontId="2" fillId="0" borderId="24" xfId="0" applyNumberFormat="1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9" fillId="0" borderId="11" xfId="0" applyFont="1" applyBorder="1" applyAlignment="1">
      <alignment horizontal="center"/>
    </xf>
    <xf numFmtId="165" fontId="3" fillId="0" borderId="7" xfId="0" applyNumberFormat="1" applyFont="1" applyBorder="1" applyAlignment="1">
      <alignment horizontal="center" vertical="top" wrapText="1"/>
    </xf>
    <xf numFmtId="165" fontId="3" fillId="0" borderId="2" xfId="0" applyNumberFormat="1" applyFont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10" fontId="3" fillId="2" borderId="23" xfId="0" applyNumberFormat="1" applyFont="1" applyFill="1" applyBorder="1" applyAlignment="1">
      <alignment horizontal="center" vertical="center" wrapText="1"/>
    </xf>
    <xf numFmtId="10" fontId="3" fillId="2" borderId="19" xfId="0" applyNumberFormat="1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4" borderId="61" xfId="0" applyFont="1" applyFill="1" applyBorder="1" applyAlignment="1">
      <alignment vertical="center" wrapText="1"/>
    </xf>
    <xf numFmtId="0" fontId="3" fillId="4" borderId="11" xfId="0" applyFont="1" applyFill="1" applyBorder="1" applyAlignment="1">
      <alignment vertical="center" wrapText="1"/>
    </xf>
    <xf numFmtId="0" fontId="3" fillId="4" borderId="21" xfId="0" applyFont="1" applyFill="1" applyBorder="1" applyAlignment="1">
      <alignment vertical="center" wrapText="1"/>
    </xf>
    <xf numFmtId="0" fontId="3" fillId="4" borderId="12" xfId="0" applyFont="1" applyFill="1" applyBorder="1" applyAlignment="1">
      <alignment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44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10" fontId="3" fillId="0" borderId="49" xfId="0" applyNumberFormat="1" applyFont="1" applyBorder="1" applyAlignment="1">
      <alignment horizontal="center" vertical="center" wrapText="1"/>
    </xf>
    <xf numFmtId="10" fontId="3" fillId="0" borderId="47" xfId="0" applyNumberFormat="1" applyFont="1" applyBorder="1" applyAlignment="1">
      <alignment horizontal="center" vertical="center" wrapText="1"/>
    </xf>
    <xf numFmtId="165" fontId="3" fillId="0" borderId="60" xfId="0" applyNumberFormat="1" applyFont="1" applyBorder="1" applyAlignment="1">
      <alignment horizontal="center" vertical="top" wrapText="1"/>
    </xf>
    <xf numFmtId="0" fontId="0" fillId="0" borderId="60" xfId="0" applyBorder="1" applyAlignment="1"/>
    <xf numFmtId="0" fontId="0" fillId="0" borderId="70" xfId="0" applyBorder="1" applyAlignment="1"/>
    <xf numFmtId="173" fontId="2" fillId="0" borderId="45" xfId="0" applyNumberFormat="1" applyFont="1" applyBorder="1" applyAlignment="1">
      <alignment horizontal="center" vertical="center" wrapText="1"/>
    </xf>
    <xf numFmtId="173" fontId="0" fillId="0" borderId="38" xfId="0" applyNumberForma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44" xfId="0" applyFont="1" applyBorder="1" applyAlignment="1">
      <alignment vertical="center" wrapText="1"/>
    </xf>
    <xf numFmtId="0" fontId="2" fillId="0" borderId="29" xfId="0" applyFont="1" applyBorder="1" applyAlignment="1">
      <alignment vertical="center" wrapText="1"/>
    </xf>
    <xf numFmtId="0" fontId="2" fillId="0" borderId="27" xfId="0" applyFont="1" applyBorder="1" applyAlignment="1">
      <alignment vertical="center" wrapText="1"/>
    </xf>
    <xf numFmtId="4" fontId="2" fillId="0" borderId="44" xfId="0" applyNumberFormat="1" applyFont="1" applyBorder="1" applyAlignment="1">
      <alignment horizontal="center" vertical="center" wrapText="1"/>
    </xf>
    <xf numFmtId="4" fontId="2" fillId="0" borderId="29" xfId="0" applyNumberFormat="1" applyFont="1" applyBorder="1" applyAlignment="1">
      <alignment horizontal="center" vertical="center" wrapText="1"/>
    </xf>
    <xf numFmtId="4" fontId="2" fillId="0" borderId="27" xfId="0" applyNumberFormat="1" applyFont="1" applyBorder="1" applyAlignment="1">
      <alignment horizontal="center" vertical="center" wrapText="1"/>
    </xf>
    <xf numFmtId="164" fontId="3" fillId="0" borderId="45" xfId="0" applyNumberFormat="1" applyFont="1" applyBorder="1" applyAlignment="1">
      <alignment horizontal="center" vertical="center" wrapText="1"/>
    </xf>
    <xf numFmtId="164" fontId="3" fillId="0" borderId="38" xfId="0" applyNumberFormat="1" applyFont="1" applyBorder="1" applyAlignment="1">
      <alignment horizontal="center" vertical="center" wrapText="1"/>
    </xf>
    <xf numFmtId="164" fontId="2" fillId="0" borderId="45" xfId="0" applyNumberFormat="1" applyFont="1" applyBorder="1" applyAlignment="1">
      <alignment horizontal="center" vertical="center" wrapText="1"/>
    </xf>
    <xf numFmtId="164" fontId="2" fillId="0" borderId="38" xfId="0" applyNumberFormat="1" applyFont="1" applyBorder="1" applyAlignment="1">
      <alignment horizontal="center" vertical="center" wrapText="1"/>
    </xf>
    <xf numFmtId="173" fontId="2" fillId="0" borderId="38" xfId="0" applyNumberFormat="1" applyFont="1" applyBorder="1" applyAlignment="1">
      <alignment horizontal="center" vertical="center" wrapText="1"/>
    </xf>
    <xf numFmtId="43" fontId="2" fillId="0" borderId="45" xfId="0" applyNumberFormat="1" applyFont="1" applyBorder="1" applyAlignment="1">
      <alignment horizontal="center" vertical="center" wrapText="1"/>
    </xf>
    <xf numFmtId="43" fontId="2" fillId="0" borderId="38" xfId="0" applyNumberFormat="1" applyFont="1" applyBorder="1" applyAlignment="1">
      <alignment horizontal="center" vertical="center" wrapText="1"/>
    </xf>
    <xf numFmtId="167" fontId="2" fillId="0" borderId="44" xfId="0" applyNumberFormat="1" applyFont="1" applyBorder="1" applyAlignment="1">
      <alignment horizontal="center" vertical="center" wrapText="1"/>
    </xf>
    <xf numFmtId="167" fontId="2" fillId="0" borderId="27" xfId="0" applyNumberFormat="1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4" fontId="2" fillId="0" borderId="45" xfId="0" applyNumberFormat="1" applyFont="1" applyBorder="1" applyAlignment="1">
      <alignment horizontal="center" vertical="center" wrapText="1"/>
    </xf>
    <xf numFmtId="4" fontId="2" fillId="0" borderId="38" xfId="0" applyNumberFormat="1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top" wrapText="1"/>
    </xf>
    <xf numFmtId="0" fontId="3" fillId="0" borderId="29" xfId="0" applyFont="1" applyBorder="1" applyAlignment="1">
      <alignment horizontal="center" vertical="top" wrapText="1"/>
    </xf>
    <xf numFmtId="0" fontId="3" fillId="3" borderId="30" xfId="0" applyFont="1" applyFill="1" applyBorder="1" applyAlignment="1">
      <alignment horizontal="center" vertical="center" wrapText="1"/>
    </xf>
    <xf numFmtId="0" fontId="3" fillId="3" borderId="31" xfId="0" applyFont="1" applyFill="1" applyBorder="1" applyAlignment="1">
      <alignment horizontal="center" vertical="center" wrapText="1"/>
    </xf>
    <xf numFmtId="0" fontId="3" fillId="3" borderId="32" xfId="0" applyFont="1" applyFill="1" applyBorder="1" applyAlignment="1">
      <alignment horizontal="center" vertical="center" wrapText="1"/>
    </xf>
    <xf numFmtId="0" fontId="3" fillId="3" borderId="40" xfId="0" applyFont="1" applyFill="1" applyBorder="1" applyAlignment="1">
      <alignment horizontal="center" vertical="center" wrapText="1"/>
    </xf>
    <xf numFmtId="0" fontId="3" fillId="3" borderId="29" xfId="0" applyFont="1" applyFill="1" applyBorder="1" applyAlignment="1">
      <alignment horizontal="center" vertical="center" wrapText="1"/>
    </xf>
    <xf numFmtId="0" fontId="3" fillId="3" borderId="27" xfId="0" applyFont="1" applyFill="1" applyBorder="1" applyAlignment="1">
      <alignment horizontal="center" vertical="center" wrapText="1"/>
    </xf>
    <xf numFmtId="10" fontId="3" fillId="3" borderId="46" xfId="0" applyNumberFormat="1" applyFont="1" applyFill="1" applyBorder="1" applyAlignment="1">
      <alignment horizontal="center" vertical="center" wrapText="1"/>
    </xf>
    <xf numFmtId="10" fontId="3" fillId="3" borderId="47" xfId="0" applyNumberFormat="1" applyFont="1" applyFill="1" applyBorder="1" applyAlignment="1">
      <alignment horizontal="center" vertical="center" wrapText="1"/>
    </xf>
    <xf numFmtId="10" fontId="3" fillId="3" borderId="48" xfId="0" applyNumberFormat="1" applyFont="1" applyFill="1" applyBorder="1" applyAlignment="1">
      <alignment horizontal="center" vertical="center" wrapText="1"/>
    </xf>
    <xf numFmtId="173" fontId="3" fillId="0" borderId="45" xfId="0" applyNumberFormat="1" applyFont="1" applyBorder="1" applyAlignment="1">
      <alignment horizontal="center" vertical="center" wrapText="1"/>
    </xf>
    <xf numFmtId="173" fontId="3" fillId="0" borderId="38" xfId="0" applyNumberFormat="1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top" wrapText="1"/>
    </xf>
    <xf numFmtId="0" fontId="0" fillId="0" borderId="39" xfId="0" applyBorder="1"/>
    <xf numFmtId="0" fontId="0" fillId="0" borderId="35" xfId="0" applyBorder="1"/>
    <xf numFmtId="173" fontId="2" fillId="0" borderId="43" xfId="0" applyNumberFormat="1" applyFont="1" applyBorder="1" applyAlignment="1">
      <alignment horizontal="center" vertical="center" wrapText="1"/>
    </xf>
    <xf numFmtId="173" fontId="2" fillId="0" borderId="39" xfId="0" applyNumberFormat="1" applyFont="1" applyBorder="1" applyAlignment="1">
      <alignment horizontal="center" vertical="center" wrapText="1"/>
    </xf>
    <xf numFmtId="173" fontId="2" fillId="0" borderId="42" xfId="0" applyNumberFormat="1" applyFont="1" applyBorder="1" applyAlignment="1">
      <alignment horizontal="center" vertical="center" wrapText="1"/>
    </xf>
    <xf numFmtId="173" fontId="2" fillId="0" borderId="35" xfId="0" applyNumberFormat="1" applyFont="1" applyBorder="1" applyAlignment="1">
      <alignment horizontal="center" vertical="center" wrapText="1"/>
    </xf>
    <xf numFmtId="4" fontId="3" fillId="5" borderId="43" xfId="0" applyNumberFormat="1" applyFont="1" applyFill="1" applyBorder="1" applyAlignment="1">
      <alignment horizontal="center" vertical="center" wrapText="1"/>
    </xf>
    <xf numFmtId="4" fontId="3" fillId="5" borderId="39" xfId="0" applyNumberFormat="1" applyFont="1" applyFill="1" applyBorder="1" applyAlignment="1">
      <alignment horizontal="center" vertical="center" wrapText="1"/>
    </xf>
    <xf numFmtId="4" fontId="3" fillId="5" borderId="42" xfId="0" applyNumberFormat="1" applyFont="1" applyFill="1" applyBorder="1" applyAlignment="1">
      <alignment horizontal="center" vertical="center" wrapText="1"/>
    </xf>
    <xf numFmtId="4" fontId="3" fillId="5" borderId="35" xfId="0" applyNumberFormat="1" applyFont="1" applyFill="1" applyBorder="1" applyAlignment="1">
      <alignment horizontal="center" vertical="center" wrapText="1"/>
    </xf>
    <xf numFmtId="4" fontId="3" fillId="5" borderId="44" xfId="0" applyNumberFormat="1" applyFont="1" applyFill="1" applyBorder="1" applyAlignment="1">
      <alignment horizontal="center" vertical="center" wrapText="1"/>
    </xf>
    <xf numFmtId="4" fontId="3" fillId="5" borderId="27" xfId="0" applyNumberFormat="1" applyFont="1" applyFill="1" applyBorder="1" applyAlignment="1">
      <alignment horizontal="center" vertical="center" wrapText="1"/>
    </xf>
    <xf numFmtId="4" fontId="3" fillId="3" borderId="40" xfId="0" applyNumberFormat="1" applyFont="1" applyFill="1" applyBorder="1" applyAlignment="1">
      <alignment horizontal="center" vertical="center" wrapText="1"/>
    </xf>
    <xf numFmtId="4" fontId="3" fillId="3" borderId="29" xfId="0" applyNumberFormat="1" applyFont="1" applyFill="1" applyBorder="1" applyAlignment="1">
      <alignment horizontal="center" vertical="center" wrapText="1"/>
    </xf>
    <xf numFmtId="4" fontId="3" fillId="3" borderId="27" xfId="0" applyNumberFormat="1" applyFont="1" applyFill="1" applyBorder="1" applyAlignment="1">
      <alignment horizontal="center" vertical="center" wrapText="1"/>
    </xf>
    <xf numFmtId="4" fontId="3" fillId="3" borderId="41" xfId="0" applyNumberFormat="1" applyFont="1" applyFill="1" applyBorder="1" applyAlignment="1">
      <alignment horizontal="center" vertical="center" wrapText="1"/>
    </xf>
    <xf numFmtId="4" fontId="3" fillId="3" borderId="36" xfId="0" applyNumberFormat="1" applyFont="1" applyFill="1" applyBorder="1" applyAlignment="1">
      <alignment horizontal="center" vertical="center" wrapText="1"/>
    </xf>
    <xf numFmtId="4" fontId="3" fillId="3" borderId="33" xfId="0" applyNumberFormat="1" applyFont="1" applyFill="1" applyBorder="1" applyAlignment="1">
      <alignment horizontal="center" vertical="center" wrapText="1"/>
    </xf>
    <xf numFmtId="0" fontId="2" fillId="0" borderId="45" xfId="0" applyNumberFormat="1" applyFont="1" applyBorder="1" applyAlignment="1">
      <alignment horizontal="center" vertical="center" wrapText="1"/>
    </xf>
    <xf numFmtId="0" fontId="2" fillId="0" borderId="38" xfId="0" applyNumberFormat="1" applyFont="1" applyBorder="1" applyAlignment="1">
      <alignment horizontal="center" vertical="center" wrapText="1"/>
    </xf>
    <xf numFmtId="170" fontId="2" fillId="0" borderId="45" xfId="0" applyNumberFormat="1" applyFont="1" applyBorder="1" applyAlignment="1">
      <alignment horizontal="center" vertical="center" wrapText="1"/>
    </xf>
    <xf numFmtId="170" fontId="2" fillId="0" borderId="38" xfId="0" applyNumberFormat="1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10" fontId="2" fillId="0" borderId="44" xfId="0" applyNumberFormat="1" applyFont="1" applyBorder="1" applyAlignment="1">
      <alignment horizontal="center" vertical="center" wrapText="1"/>
    </xf>
    <xf numFmtId="10" fontId="2" fillId="0" borderId="29" xfId="0" applyNumberFormat="1" applyFont="1" applyBorder="1" applyAlignment="1">
      <alignment horizontal="center" vertical="center" wrapText="1"/>
    </xf>
    <xf numFmtId="10" fontId="2" fillId="0" borderId="27" xfId="0" applyNumberFormat="1" applyFont="1" applyBorder="1" applyAlignment="1">
      <alignment horizontal="center" vertical="center" wrapText="1"/>
    </xf>
    <xf numFmtId="43" fontId="2" fillId="0" borderId="45" xfId="0" applyNumberFormat="1" applyFont="1" applyBorder="1" applyAlignment="1">
      <alignment vertical="center" wrapText="1"/>
    </xf>
    <xf numFmtId="43" fontId="2" fillId="0" borderId="38" xfId="0" applyNumberFormat="1" applyFont="1" applyBorder="1" applyAlignment="1">
      <alignment vertical="center" wrapText="1"/>
    </xf>
    <xf numFmtId="0" fontId="3" fillId="0" borderId="55" xfId="0" applyFont="1" applyBorder="1" applyAlignment="1">
      <alignment horizontal="center" vertical="top" wrapText="1"/>
    </xf>
    <xf numFmtId="0" fontId="3" fillId="0" borderId="31" xfId="0" applyFont="1" applyBorder="1" applyAlignment="1">
      <alignment horizontal="center" vertical="top" wrapText="1"/>
    </xf>
    <xf numFmtId="0" fontId="3" fillId="0" borderId="32" xfId="0" applyFont="1" applyBorder="1" applyAlignment="1">
      <alignment horizontal="center" vertical="top" wrapText="1"/>
    </xf>
    <xf numFmtId="167" fontId="2" fillId="0" borderId="29" xfId="0" applyNumberFormat="1" applyFont="1" applyBorder="1" applyAlignment="1">
      <alignment horizontal="center" vertical="center" wrapText="1"/>
    </xf>
    <xf numFmtId="164" fontId="0" fillId="0" borderId="38" xfId="0" applyNumberFormat="1" applyBorder="1" applyAlignment="1">
      <alignment horizontal="center" vertical="center" wrapText="1"/>
    </xf>
    <xf numFmtId="2" fontId="2" fillId="0" borderId="45" xfId="0" applyNumberFormat="1" applyFont="1" applyBorder="1" applyAlignment="1">
      <alignment horizontal="center" vertical="center" wrapText="1"/>
    </xf>
    <xf numFmtId="2" fontId="2" fillId="0" borderId="38" xfId="0" applyNumberFormat="1" applyFont="1" applyBorder="1" applyAlignment="1">
      <alignment horizontal="center" vertical="center" wrapText="1"/>
    </xf>
    <xf numFmtId="171" fontId="3" fillId="0" borderId="45" xfId="0" applyNumberFormat="1" applyFont="1" applyBorder="1" applyAlignment="1">
      <alignment horizontal="center" vertical="center" wrapText="1"/>
    </xf>
    <xf numFmtId="171" fontId="3" fillId="0" borderId="38" xfId="0" applyNumberFormat="1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3" fillId="3" borderId="43" xfId="0" applyFont="1" applyFill="1" applyBorder="1" applyAlignment="1">
      <alignment horizontal="center" vertical="center" wrapText="1"/>
    </xf>
    <xf numFmtId="0" fontId="3" fillId="3" borderId="51" xfId="0" applyFont="1" applyFill="1" applyBorder="1" applyAlignment="1">
      <alignment horizontal="center" vertical="center" wrapText="1"/>
    </xf>
    <xf numFmtId="0" fontId="3" fillId="3" borderId="39" xfId="0" applyFont="1" applyFill="1" applyBorder="1" applyAlignment="1">
      <alignment horizontal="center" vertical="center" wrapText="1"/>
    </xf>
    <xf numFmtId="0" fontId="3" fillId="3" borderId="42" xfId="0" applyFont="1" applyFill="1" applyBorder="1" applyAlignment="1">
      <alignment horizontal="center" vertical="center" wrapText="1"/>
    </xf>
    <xf numFmtId="0" fontId="3" fillId="3" borderId="37" xfId="0" applyFont="1" applyFill="1" applyBorder="1" applyAlignment="1">
      <alignment horizontal="center" vertical="center" wrapText="1"/>
    </xf>
    <xf numFmtId="0" fontId="3" fillId="3" borderId="35" xfId="0" applyFont="1" applyFill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top" wrapText="1"/>
    </xf>
    <xf numFmtId="0" fontId="3" fillId="3" borderId="44" xfId="0" applyFont="1" applyFill="1" applyBorder="1" applyAlignment="1">
      <alignment vertical="center" wrapText="1"/>
    </xf>
    <xf numFmtId="0" fontId="3" fillId="3" borderId="27" xfId="0" applyFont="1" applyFill="1" applyBorder="1" applyAlignment="1">
      <alignment vertical="center" wrapText="1"/>
    </xf>
    <xf numFmtId="4" fontId="3" fillId="3" borderId="44" xfId="0" applyNumberFormat="1" applyFont="1" applyFill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3" fillId="0" borderId="24" xfId="0" applyFont="1" applyBorder="1" applyAlignment="1">
      <alignment vertical="center" wrapText="1"/>
    </xf>
    <xf numFmtId="4" fontId="3" fillId="0" borderId="24" xfId="0" applyNumberFormat="1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44" xfId="0" applyFont="1" applyBorder="1" applyAlignment="1">
      <alignment vertical="center" wrapText="1"/>
    </xf>
    <xf numFmtId="0" fontId="3" fillId="0" borderId="27" xfId="0" applyFont="1" applyBorder="1" applyAlignment="1">
      <alignment vertical="center" wrapText="1"/>
    </xf>
    <xf numFmtId="4" fontId="3" fillId="0" borderId="44" xfId="0" applyNumberFormat="1" applyFont="1" applyBorder="1" applyAlignment="1">
      <alignment horizontal="center" vertical="center" wrapText="1"/>
    </xf>
    <xf numFmtId="4" fontId="3" fillId="0" borderId="27" xfId="0" applyNumberFormat="1" applyFont="1" applyBorder="1" applyAlignment="1">
      <alignment horizontal="center" vertical="center" wrapText="1"/>
    </xf>
    <xf numFmtId="0" fontId="0" fillId="0" borderId="29" xfId="0" applyBorder="1" applyAlignment="1">
      <alignment horizontal="center" vertical="top" wrapText="1"/>
    </xf>
    <xf numFmtId="0" fontId="0" fillId="0" borderId="27" xfId="0" applyBorder="1" applyAlignment="1">
      <alignment horizontal="center" vertical="top" wrapText="1"/>
    </xf>
    <xf numFmtId="10" fontId="3" fillId="7" borderId="44" xfId="0" applyNumberFormat="1" applyFont="1" applyFill="1" applyBorder="1" applyAlignment="1">
      <alignment horizontal="center" vertical="center" wrapText="1"/>
    </xf>
    <xf numFmtId="10" fontId="3" fillId="7" borderId="27" xfId="0" applyNumberFormat="1" applyFont="1" applyFill="1" applyBorder="1" applyAlignment="1">
      <alignment horizontal="center" vertical="center" wrapText="1"/>
    </xf>
    <xf numFmtId="10" fontId="3" fillId="0" borderId="24" xfId="0" applyNumberFormat="1" applyFont="1" applyBorder="1" applyAlignment="1">
      <alignment horizontal="center" vertical="center" wrapText="1"/>
    </xf>
    <xf numFmtId="173" fontId="3" fillId="0" borderId="43" xfId="0" applyNumberFormat="1" applyFont="1" applyBorder="1" applyAlignment="1">
      <alignment horizontal="center" vertical="center" wrapText="1"/>
    </xf>
    <xf numFmtId="173" fontId="3" fillId="0" borderId="39" xfId="0" applyNumberFormat="1" applyFont="1" applyBorder="1" applyAlignment="1">
      <alignment horizontal="center" vertical="center" wrapText="1"/>
    </xf>
    <xf numFmtId="173" fontId="3" fillId="0" borderId="42" xfId="0" applyNumberFormat="1" applyFont="1" applyBorder="1" applyAlignment="1">
      <alignment horizontal="center" vertical="center" wrapText="1"/>
    </xf>
    <xf numFmtId="173" fontId="3" fillId="0" borderId="35" xfId="0" applyNumberFormat="1" applyFont="1" applyBorder="1" applyAlignment="1">
      <alignment horizontal="center" vertical="center" wrapText="1"/>
    </xf>
    <xf numFmtId="171" fontId="3" fillId="3" borderId="43" xfId="0" applyNumberFormat="1" applyFont="1" applyFill="1" applyBorder="1" applyAlignment="1">
      <alignment horizontal="center" vertical="center" wrapText="1"/>
    </xf>
    <xf numFmtId="171" fontId="3" fillId="3" borderId="39" xfId="0" applyNumberFormat="1" applyFont="1" applyFill="1" applyBorder="1" applyAlignment="1">
      <alignment horizontal="center" vertical="center" wrapText="1"/>
    </xf>
    <xf numFmtId="171" fontId="3" fillId="3" borderId="42" xfId="0" applyNumberFormat="1" applyFont="1" applyFill="1" applyBorder="1" applyAlignment="1">
      <alignment horizontal="center" vertical="center" wrapText="1"/>
    </xf>
    <xf numFmtId="171" fontId="3" fillId="3" borderId="35" xfId="0" applyNumberFormat="1" applyFont="1" applyFill="1" applyBorder="1" applyAlignment="1">
      <alignment horizontal="center" vertical="center" wrapText="1"/>
    </xf>
    <xf numFmtId="4" fontId="3" fillId="7" borderId="44" xfId="0" applyNumberFormat="1" applyFont="1" applyFill="1" applyBorder="1" applyAlignment="1">
      <alignment horizontal="center" vertical="center" wrapText="1"/>
    </xf>
    <xf numFmtId="4" fontId="3" fillId="7" borderId="27" xfId="0" applyNumberFormat="1" applyFont="1" applyFill="1" applyBorder="1" applyAlignment="1">
      <alignment horizontal="center" vertical="center" wrapText="1"/>
    </xf>
    <xf numFmtId="10" fontId="3" fillId="0" borderId="44" xfId="0" applyNumberFormat="1" applyFont="1" applyBorder="1" applyAlignment="1">
      <alignment horizontal="center" vertical="center" wrapText="1"/>
    </xf>
    <xf numFmtId="10" fontId="3" fillId="0" borderId="27" xfId="0" applyNumberFormat="1" applyFont="1" applyBorder="1" applyAlignment="1">
      <alignment horizontal="center" vertical="center" wrapText="1"/>
    </xf>
    <xf numFmtId="173" fontId="3" fillId="0" borderId="24" xfId="0" applyNumberFormat="1" applyFont="1" applyBorder="1" applyAlignment="1">
      <alignment horizontal="center" vertical="center" wrapText="1"/>
    </xf>
    <xf numFmtId="173" fontId="0" fillId="0" borderId="24" xfId="0" applyNumberFormat="1" applyBorder="1" applyAlignment="1">
      <alignment horizontal="center" vertical="center" wrapText="1"/>
    </xf>
    <xf numFmtId="171" fontId="2" fillId="0" borderId="45" xfId="0" applyNumberFormat="1" applyFont="1" applyBorder="1" applyAlignment="1">
      <alignment horizontal="center" vertical="center" wrapText="1"/>
    </xf>
    <xf numFmtId="171" fontId="2" fillId="0" borderId="38" xfId="0" applyNumberFormat="1" applyFont="1" applyBorder="1" applyAlignment="1">
      <alignment horizontal="center" vertical="center" wrapText="1"/>
    </xf>
    <xf numFmtId="4" fontId="2" fillId="0" borderId="43" xfId="0" applyNumberFormat="1" applyFont="1" applyBorder="1" applyAlignment="1">
      <alignment horizontal="center" vertical="center" wrapText="1"/>
    </xf>
    <xf numFmtId="4" fontId="2" fillId="0" borderId="39" xfId="0" applyNumberFormat="1" applyFont="1" applyBorder="1" applyAlignment="1">
      <alignment horizontal="center" vertical="center" wrapText="1"/>
    </xf>
    <xf numFmtId="4" fontId="2" fillId="0" borderId="42" xfId="0" applyNumberFormat="1" applyFont="1" applyBorder="1" applyAlignment="1">
      <alignment horizontal="center" vertical="center" wrapText="1"/>
    </xf>
    <xf numFmtId="4" fontId="2" fillId="0" borderId="35" xfId="0" applyNumberFormat="1" applyFont="1" applyBorder="1" applyAlignment="1">
      <alignment horizontal="center" vertical="center" wrapText="1"/>
    </xf>
    <xf numFmtId="174" fontId="2" fillId="0" borderId="45" xfId="0" applyNumberFormat="1" applyFont="1" applyBorder="1" applyAlignment="1">
      <alignment horizontal="center" vertical="center" wrapText="1"/>
    </xf>
    <xf numFmtId="174" fontId="2" fillId="0" borderId="38" xfId="0" applyNumberFormat="1" applyFont="1" applyBorder="1" applyAlignment="1">
      <alignment horizontal="center" vertical="center" wrapText="1"/>
    </xf>
    <xf numFmtId="173" fontId="2" fillId="0" borderId="25" xfId="0" applyNumberFormat="1" applyFont="1" applyBorder="1" applyAlignment="1">
      <alignment horizontal="center" vertical="center" wrapText="1"/>
    </xf>
    <xf numFmtId="173" fontId="2" fillId="0" borderId="34" xfId="0" applyNumberFormat="1" applyFont="1" applyBorder="1" applyAlignment="1">
      <alignment horizontal="center" vertical="center" wrapText="1"/>
    </xf>
    <xf numFmtId="174" fontId="2" fillId="0" borderId="43" xfId="0" applyNumberFormat="1" applyFont="1" applyBorder="1" applyAlignment="1">
      <alignment horizontal="center" vertical="center" wrapText="1"/>
    </xf>
    <xf numFmtId="174" fontId="2" fillId="0" borderId="39" xfId="0" applyNumberFormat="1" applyFont="1" applyBorder="1" applyAlignment="1">
      <alignment horizontal="center" vertical="center" wrapText="1"/>
    </xf>
    <xf numFmtId="174" fontId="2" fillId="0" borderId="25" xfId="0" applyNumberFormat="1" applyFont="1" applyBorder="1" applyAlignment="1">
      <alignment horizontal="center" vertical="center" wrapText="1"/>
    </xf>
    <xf numFmtId="174" fontId="2" fillId="0" borderId="34" xfId="0" applyNumberFormat="1" applyFont="1" applyBorder="1" applyAlignment="1">
      <alignment horizontal="center" vertical="center" wrapText="1"/>
    </xf>
    <xf numFmtId="174" fontId="2" fillId="0" borderId="42" xfId="0" applyNumberFormat="1" applyFont="1" applyBorder="1" applyAlignment="1">
      <alignment horizontal="center" vertical="center" wrapText="1"/>
    </xf>
    <xf numFmtId="174" fontId="2" fillId="0" borderId="35" xfId="0" applyNumberFormat="1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/>
    </xf>
    <xf numFmtId="0" fontId="4" fillId="2" borderId="45" xfId="0" applyFont="1" applyFill="1" applyBorder="1" applyAlignment="1">
      <alignment horizontal="center" vertical="center" wrapText="1"/>
    </xf>
    <xf numFmtId="0" fontId="4" fillId="2" borderId="38" xfId="0" applyFont="1" applyFill="1" applyBorder="1" applyAlignment="1">
      <alignment horizontal="center" vertical="center" wrapText="1"/>
    </xf>
    <xf numFmtId="0" fontId="4" fillId="4" borderId="45" xfId="0" applyFont="1" applyFill="1" applyBorder="1" applyAlignment="1">
      <alignment horizontal="center" vertical="center" wrapText="1"/>
    </xf>
    <xf numFmtId="0" fontId="4" fillId="4" borderId="38" xfId="0" applyFont="1" applyFill="1" applyBorder="1" applyAlignment="1">
      <alignment horizontal="center" vertical="center" wrapText="1"/>
    </xf>
    <xf numFmtId="0" fontId="4" fillId="2" borderId="44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top" wrapText="1"/>
    </xf>
    <xf numFmtId="0" fontId="5" fillId="0" borderId="29" xfId="0" applyFont="1" applyBorder="1" applyAlignment="1">
      <alignment horizontal="center" vertical="top" wrapText="1"/>
    </xf>
    <xf numFmtId="0" fontId="5" fillId="0" borderId="27" xfId="0" applyFont="1" applyBorder="1" applyAlignment="1">
      <alignment horizontal="center" vertical="top" wrapText="1"/>
    </xf>
    <xf numFmtId="0" fontId="5" fillId="0" borderId="44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4" fontId="5" fillId="0" borderId="44" xfId="0" applyNumberFormat="1" applyFont="1" applyBorder="1" applyAlignment="1">
      <alignment horizontal="center" vertical="center" wrapText="1"/>
    </xf>
    <xf numFmtId="4" fontId="5" fillId="0" borderId="27" xfId="0" applyNumberFormat="1" applyFont="1" applyBorder="1" applyAlignment="1">
      <alignment horizontal="center" vertical="center" wrapText="1"/>
    </xf>
    <xf numFmtId="4" fontId="5" fillId="0" borderId="29" xfId="0" applyNumberFormat="1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5" fillId="0" borderId="17" xfId="0" applyFont="1" applyBorder="1" applyAlignment="1">
      <alignment horizontal="center" vertical="top" wrapText="1"/>
    </xf>
    <xf numFmtId="0" fontId="5" fillId="0" borderId="15" xfId="0" applyFont="1" applyBorder="1" applyAlignment="1">
      <alignment horizontal="center" vertical="top" wrapText="1"/>
    </xf>
    <xf numFmtId="0" fontId="4" fillId="4" borderId="20" xfId="0" applyFont="1" applyFill="1" applyBorder="1" applyAlignment="1">
      <alignment horizontal="right" vertical="center" wrapText="1"/>
    </xf>
    <xf numFmtId="0" fontId="4" fillId="4" borderId="21" xfId="0" applyFont="1" applyFill="1" applyBorder="1" applyAlignment="1">
      <alignment horizontal="right" vertical="center" wrapText="1"/>
    </xf>
    <xf numFmtId="0" fontId="4" fillId="4" borderId="22" xfId="0" applyFont="1" applyFill="1" applyBorder="1" applyAlignment="1">
      <alignment horizontal="right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/>
    </xf>
    <xf numFmtId="0" fontId="3" fillId="4" borderId="45" xfId="0" applyFont="1" applyFill="1" applyBorder="1" applyAlignment="1">
      <alignment horizontal="center" vertical="center" wrapText="1"/>
    </xf>
    <xf numFmtId="0" fontId="3" fillId="4" borderId="53" xfId="0" applyFont="1" applyFill="1" applyBorder="1" applyAlignment="1">
      <alignment horizontal="center" vertical="center" wrapText="1"/>
    </xf>
    <xf numFmtId="0" fontId="3" fillId="4" borderId="38" xfId="0" applyFont="1" applyFill="1" applyBorder="1" applyAlignment="1">
      <alignment horizontal="center" vertical="center" wrapText="1"/>
    </xf>
    <xf numFmtId="0" fontId="3" fillId="4" borderId="24" xfId="0" applyFont="1" applyFill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8" fillId="4" borderId="24" xfId="0" applyFont="1" applyFill="1" applyBorder="1" applyAlignment="1">
      <alignment horizontal="center" vertical="center" wrapText="1"/>
    </xf>
    <xf numFmtId="10" fontId="4" fillId="4" borderId="24" xfId="0" applyNumberFormat="1" applyFont="1" applyFill="1" applyBorder="1" applyAlignment="1">
      <alignment horizontal="center" vertical="center" wrapText="1"/>
    </xf>
    <xf numFmtId="0" fontId="3" fillId="4" borderId="42" xfId="0" applyFont="1" applyFill="1" applyBorder="1" applyAlignment="1">
      <alignment horizontal="center" vertical="center" wrapText="1"/>
    </xf>
    <xf numFmtId="0" fontId="3" fillId="4" borderId="37" xfId="0" applyFont="1" applyFill="1" applyBorder="1" applyAlignment="1">
      <alignment horizontal="center" vertical="center" wrapText="1"/>
    </xf>
    <xf numFmtId="0" fontId="3" fillId="4" borderId="35" xfId="0" applyFont="1" applyFill="1" applyBorder="1" applyAlignment="1">
      <alignment horizontal="center" vertical="center" wrapText="1"/>
    </xf>
    <xf numFmtId="171" fontId="3" fillId="0" borderId="24" xfId="0" applyNumberFormat="1" applyFont="1" applyBorder="1" applyAlignment="1">
      <alignment horizontal="center" vertical="center" wrapText="1"/>
    </xf>
    <xf numFmtId="165" fontId="8" fillId="6" borderId="44" xfId="0" applyNumberFormat="1" applyFont="1" applyFill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164" fontId="3" fillId="0" borderId="24" xfId="0" applyNumberFormat="1" applyFont="1" applyBorder="1" applyAlignment="1">
      <alignment horizontal="center" vertical="center" wrapText="1"/>
    </xf>
    <xf numFmtId="43" fontId="2" fillId="0" borderId="24" xfId="0" applyNumberFormat="1" applyFont="1" applyBorder="1" applyAlignment="1">
      <alignment horizontal="center" vertical="center" wrapText="1"/>
    </xf>
    <xf numFmtId="164" fontId="2" fillId="0" borderId="24" xfId="0" applyNumberFormat="1" applyFont="1" applyBorder="1" applyAlignment="1">
      <alignment horizontal="center" vertical="center" wrapText="1"/>
    </xf>
    <xf numFmtId="171" fontId="2" fillId="0" borderId="44" xfId="0" applyNumberFormat="1" applyFont="1" applyBorder="1" applyAlignment="1">
      <alignment horizontal="center" vertical="center" wrapText="1"/>
    </xf>
    <xf numFmtId="171" fontId="2" fillId="0" borderId="27" xfId="0" applyNumberFormat="1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 wrapText="1"/>
    </xf>
    <xf numFmtId="172" fontId="4" fillId="2" borderId="24" xfId="0" applyNumberFormat="1" applyFont="1" applyFill="1" applyBorder="1" applyAlignment="1">
      <alignment horizontal="center" vertical="center" wrapText="1"/>
    </xf>
    <xf numFmtId="10" fontId="4" fillId="2" borderId="24" xfId="0" applyNumberFormat="1" applyFont="1" applyFill="1" applyBorder="1" applyAlignment="1">
      <alignment horizontal="center" vertical="center" wrapText="1"/>
    </xf>
    <xf numFmtId="165" fontId="3" fillId="0" borderId="24" xfId="0" applyNumberFormat="1" applyFont="1" applyBorder="1" applyAlignment="1">
      <alignment horizontal="center" vertical="center" wrapText="1"/>
    </xf>
    <xf numFmtId="0" fontId="12" fillId="2" borderId="24" xfId="0" applyFont="1" applyFill="1" applyBorder="1" applyAlignment="1">
      <alignment horizontal="left" vertical="center" wrapText="1"/>
    </xf>
    <xf numFmtId="0" fontId="4" fillId="0" borderId="24" xfId="0" applyFont="1" applyBorder="1" applyAlignment="1">
      <alignment horizontal="left" vertical="center" wrapText="1"/>
    </xf>
    <xf numFmtId="4" fontId="4" fillId="0" borderId="24" xfId="0" applyNumberFormat="1" applyFont="1" applyBorder="1" applyAlignment="1">
      <alignment horizontal="center" vertical="center" wrapText="1"/>
    </xf>
    <xf numFmtId="173" fontId="4" fillId="0" borderId="24" xfId="0" applyNumberFormat="1" applyFont="1" applyBorder="1" applyAlignment="1">
      <alignment horizontal="center" vertical="center" wrapText="1"/>
    </xf>
    <xf numFmtId="10" fontId="5" fillId="0" borderId="24" xfId="0" applyNumberFormat="1" applyFont="1" applyBorder="1" applyAlignment="1">
      <alignment horizontal="center" vertical="center" wrapText="1"/>
    </xf>
    <xf numFmtId="0" fontId="12" fillId="2" borderId="24" xfId="0" applyFont="1" applyFill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4" fillId="0" borderId="24" xfId="0" applyFont="1" applyBorder="1" applyAlignment="1">
      <alignment vertical="center" wrapText="1"/>
    </xf>
    <xf numFmtId="166" fontId="2" fillId="0" borderId="24" xfId="0" applyNumberFormat="1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12" fillId="0" borderId="24" xfId="0" applyFont="1" applyBorder="1" applyAlignment="1">
      <alignment vertical="center" wrapText="1"/>
    </xf>
    <xf numFmtId="0" fontId="5" fillId="0" borderId="24" xfId="0" applyFont="1" applyBorder="1" applyAlignment="1">
      <alignment vertical="center" wrapText="1"/>
    </xf>
    <xf numFmtId="4" fontId="5" fillId="0" borderId="24" xfId="0" applyNumberFormat="1" applyFont="1" applyBorder="1" applyAlignment="1">
      <alignment horizontal="center" vertical="center" wrapText="1"/>
    </xf>
    <xf numFmtId="173" fontId="5" fillId="0" borderId="24" xfId="0" applyNumberFormat="1" applyFont="1" applyBorder="1" applyAlignment="1">
      <alignment horizontal="center" vertical="center" wrapText="1"/>
    </xf>
    <xf numFmtId="10" fontId="5" fillId="0" borderId="44" xfId="0" applyNumberFormat="1" applyFont="1" applyBorder="1" applyAlignment="1">
      <alignment horizontal="center" vertical="center" wrapText="1"/>
    </xf>
    <xf numFmtId="10" fontId="5" fillId="0" borderId="29" xfId="0" applyNumberFormat="1" applyFont="1" applyBorder="1" applyAlignment="1">
      <alignment horizontal="center" vertical="center" wrapText="1"/>
    </xf>
    <xf numFmtId="10" fontId="5" fillId="0" borderId="27" xfId="0" applyNumberFormat="1" applyFont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top" wrapText="1"/>
    </xf>
    <xf numFmtId="0" fontId="4" fillId="2" borderId="15" xfId="0" applyFont="1" applyFill="1" applyBorder="1" applyAlignment="1">
      <alignment horizontal="center" vertical="top" wrapText="1"/>
    </xf>
    <xf numFmtId="0" fontId="3" fillId="0" borderId="57" xfId="0" applyFont="1" applyBorder="1" applyAlignment="1">
      <alignment horizontal="center" vertical="center" wrapText="1"/>
    </xf>
    <xf numFmtId="0" fontId="0" fillId="0" borderId="50" xfId="0" applyBorder="1" applyAlignment="1">
      <alignment horizontal="center" vertical="center" wrapText="1"/>
    </xf>
    <xf numFmtId="0" fontId="0" fillId="0" borderId="59" xfId="0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0" fillId="0" borderId="56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5"/>
  <sheetViews>
    <sheetView tabSelected="1" topLeftCell="A13" workbookViewId="0">
      <selection activeCell="F24" sqref="F24"/>
    </sheetView>
  </sheetViews>
  <sheetFormatPr defaultRowHeight="15"/>
  <cols>
    <col min="1" max="1" width="7.42578125" customWidth="1"/>
    <col min="3" max="3" width="7.7109375" customWidth="1"/>
    <col min="4" max="4" width="41.7109375" customWidth="1"/>
    <col min="5" max="5" width="16.42578125" style="15" customWidth="1"/>
    <col min="6" max="6" width="16.85546875" style="15" customWidth="1"/>
    <col min="7" max="7" width="16.28515625" style="15" customWidth="1"/>
    <col min="8" max="8" width="14.7109375" style="15" customWidth="1"/>
    <col min="9" max="9" width="12.28515625" style="18" customWidth="1"/>
  </cols>
  <sheetData>
    <row r="1" spans="1:9" ht="19.5" thickBot="1">
      <c r="A1" s="683" t="s">
        <v>254</v>
      </c>
      <c r="B1" s="683"/>
      <c r="C1" s="683"/>
      <c r="D1" s="683"/>
      <c r="E1" s="683"/>
      <c r="F1" s="683"/>
      <c r="G1" s="683"/>
      <c r="H1" s="683"/>
      <c r="I1" s="683"/>
    </row>
    <row r="2" spans="1:9" ht="27" customHeight="1" thickBot="1">
      <c r="A2" s="682" t="s">
        <v>0</v>
      </c>
      <c r="B2" s="682" t="s">
        <v>1</v>
      </c>
      <c r="C2" s="682" t="s">
        <v>2</v>
      </c>
      <c r="D2" s="682" t="s">
        <v>3</v>
      </c>
      <c r="E2" s="682" t="s">
        <v>4</v>
      </c>
      <c r="F2" s="682"/>
      <c r="G2" s="682"/>
      <c r="H2" s="682" t="s">
        <v>5</v>
      </c>
      <c r="I2" s="684" t="s">
        <v>24</v>
      </c>
    </row>
    <row r="3" spans="1:9" ht="65.25" customHeight="1" thickBot="1">
      <c r="A3" s="682"/>
      <c r="B3" s="682"/>
      <c r="C3" s="682"/>
      <c r="D3" s="682"/>
      <c r="E3" s="76" t="s">
        <v>6</v>
      </c>
      <c r="F3" s="76" t="s">
        <v>7</v>
      </c>
      <c r="G3" s="76" t="s">
        <v>253</v>
      </c>
      <c r="H3" s="682"/>
      <c r="I3" s="684"/>
    </row>
    <row r="4" spans="1:9" ht="16.5" thickBot="1">
      <c r="A4" s="386">
        <v>1</v>
      </c>
      <c r="B4" s="386">
        <v>2</v>
      </c>
      <c r="C4" s="386">
        <v>3</v>
      </c>
      <c r="D4" s="386">
        <v>4</v>
      </c>
      <c r="E4" s="386">
        <v>5</v>
      </c>
      <c r="F4" s="386">
        <v>6</v>
      </c>
      <c r="G4" s="386">
        <v>7</v>
      </c>
      <c r="H4" s="386">
        <v>8</v>
      </c>
      <c r="I4" s="78">
        <v>9</v>
      </c>
    </row>
    <row r="5" spans="1:9" ht="16.5" thickBot="1">
      <c r="A5" s="566">
        <v>10</v>
      </c>
      <c r="B5" s="599"/>
      <c r="C5" s="599"/>
      <c r="D5" s="599" t="s">
        <v>13</v>
      </c>
      <c r="E5" s="601">
        <v>1970449</v>
      </c>
      <c r="F5" s="599">
        <v>0</v>
      </c>
      <c r="G5" s="600">
        <v>1970449</v>
      </c>
      <c r="H5" s="599">
        <v>0</v>
      </c>
      <c r="I5" s="602"/>
    </row>
    <row r="6" spans="1:9" ht="16.5" thickBot="1">
      <c r="A6" s="566"/>
      <c r="B6" s="566">
        <v>1010</v>
      </c>
      <c r="C6" s="566"/>
      <c r="D6" s="566" t="s">
        <v>255</v>
      </c>
      <c r="E6" s="219">
        <v>1970449</v>
      </c>
      <c r="F6" s="566">
        <v>0</v>
      </c>
      <c r="G6" s="565">
        <v>1970449</v>
      </c>
      <c r="H6" s="566">
        <v>0</v>
      </c>
      <c r="I6" s="78"/>
    </row>
    <row r="7" spans="1:9" ht="16.5" thickBot="1">
      <c r="A7" s="566"/>
      <c r="B7" s="566"/>
      <c r="C7" s="566">
        <v>6257</v>
      </c>
      <c r="D7" s="566">
        <v>6</v>
      </c>
      <c r="E7" s="219">
        <v>1970449</v>
      </c>
      <c r="F7" s="566">
        <v>0</v>
      </c>
      <c r="G7" s="565">
        <v>1970449</v>
      </c>
      <c r="H7" s="566">
        <v>0</v>
      </c>
      <c r="I7" s="78"/>
    </row>
    <row r="8" spans="1:9" ht="16.5" thickBot="1">
      <c r="A8" s="389">
        <v>600</v>
      </c>
      <c r="B8" s="389"/>
      <c r="C8" s="389"/>
      <c r="D8" s="389" t="s">
        <v>229</v>
      </c>
      <c r="E8" s="382">
        <v>582353</v>
      </c>
      <c r="F8" s="225">
        <v>0</v>
      </c>
      <c r="G8" s="382">
        <v>582352</v>
      </c>
      <c r="H8" s="382">
        <v>0</v>
      </c>
      <c r="I8" s="383">
        <v>0</v>
      </c>
    </row>
    <row r="9" spans="1:9" ht="16.5" thickBot="1">
      <c r="A9" s="386"/>
      <c r="B9" s="386">
        <v>60016</v>
      </c>
      <c r="C9" s="386"/>
      <c r="D9" s="386" t="s">
        <v>97</v>
      </c>
      <c r="E9" s="388">
        <v>582353</v>
      </c>
      <c r="F9" s="391">
        <v>0</v>
      </c>
      <c r="G9" s="388">
        <v>582352</v>
      </c>
      <c r="H9" s="388">
        <v>0</v>
      </c>
      <c r="I9" s="380">
        <v>0</v>
      </c>
    </row>
    <row r="10" spans="1:9" ht="111" thickBot="1">
      <c r="A10" s="386"/>
      <c r="B10" s="386"/>
      <c r="C10" s="386">
        <v>6257</v>
      </c>
      <c r="D10" s="386" t="s">
        <v>230</v>
      </c>
      <c r="E10" s="388">
        <v>582352</v>
      </c>
      <c r="F10" s="391">
        <v>0</v>
      </c>
      <c r="G10" s="388">
        <v>582352</v>
      </c>
      <c r="H10" s="388">
        <v>0</v>
      </c>
      <c r="I10" s="380">
        <v>0</v>
      </c>
    </row>
    <row r="11" spans="1:9" ht="22.5" customHeight="1" thickBot="1">
      <c r="A11" s="389">
        <v>700</v>
      </c>
      <c r="B11" s="34"/>
      <c r="C11" s="386"/>
      <c r="D11" s="387" t="s">
        <v>8</v>
      </c>
      <c r="E11" s="382">
        <v>400000</v>
      </c>
      <c r="F11" s="384">
        <v>0</v>
      </c>
      <c r="G11" s="382">
        <v>400000</v>
      </c>
      <c r="H11" s="382">
        <v>15204</v>
      </c>
      <c r="I11" s="383">
        <v>3.7999999999999999E-2</v>
      </c>
    </row>
    <row r="12" spans="1:9" ht="22.5" customHeight="1" thickBot="1">
      <c r="A12" s="690"/>
      <c r="B12" s="34">
        <v>70005</v>
      </c>
      <c r="C12" s="386"/>
      <c r="D12" s="390" t="s">
        <v>9</v>
      </c>
      <c r="E12" s="388">
        <v>400000</v>
      </c>
      <c r="F12" s="385">
        <v>0</v>
      </c>
      <c r="G12" s="388">
        <f>G13</f>
        <v>400000</v>
      </c>
      <c r="H12" s="388">
        <f>H13</f>
        <v>15204</v>
      </c>
      <c r="I12" s="380">
        <f>H12/G12</f>
        <v>3.8010000000000002E-2</v>
      </c>
    </row>
    <row r="13" spans="1:9" ht="10.5" customHeight="1" thickBot="1">
      <c r="A13" s="691"/>
      <c r="B13" s="692"/>
      <c r="C13" s="694">
        <v>770</v>
      </c>
      <c r="D13" s="688" t="s">
        <v>10</v>
      </c>
      <c r="E13" s="686">
        <v>400000</v>
      </c>
      <c r="F13" s="689">
        <v>0</v>
      </c>
      <c r="G13" s="686">
        <f>E13+F13</f>
        <v>400000</v>
      </c>
      <c r="H13" s="686">
        <v>15204</v>
      </c>
      <c r="I13" s="687">
        <f>H13/G13</f>
        <v>3.8010000000000002E-2</v>
      </c>
    </row>
    <row r="14" spans="1:9" ht="10.5" customHeight="1" thickBot="1">
      <c r="A14" s="691"/>
      <c r="B14" s="693"/>
      <c r="C14" s="695"/>
      <c r="D14" s="688"/>
      <c r="E14" s="686"/>
      <c r="F14" s="689"/>
      <c r="G14" s="686"/>
      <c r="H14" s="686"/>
      <c r="I14" s="687"/>
    </row>
    <row r="15" spans="1:9" ht="10.5" customHeight="1" thickBot="1">
      <c r="A15" s="691"/>
      <c r="B15" s="693"/>
      <c r="C15" s="695"/>
      <c r="D15" s="688"/>
      <c r="E15" s="686"/>
      <c r="F15" s="689"/>
      <c r="G15" s="686"/>
      <c r="H15" s="686"/>
      <c r="I15" s="687"/>
    </row>
    <row r="16" spans="1:9" ht="10.5" customHeight="1" thickBot="1">
      <c r="A16" s="691"/>
      <c r="B16" s="693"/>
      <c r="C16" s="695"/>
      <c r="D16" s="688"/>
      <c r="E16" s="686"/>
      <c r="F16" s="689"/>
      <c r="G16" s="686"/>
      <c r="H16" s="686"/>
      <c r="I16" s="687"/>
    </row>
    <row r="17" spans="1:9" ht="9" customHeight="1" thickBot="1">
      <c r="A17" s="691"/>
      <c r="B17" s="693"/>
      <c r="C17" s="695"/>
      <c r="D17" s="688"/>
      <c r="E17" s="686"/>
      <c r="F17" s="689"/>
      <c r="G17" s="686"/>
      <c r="H17" s="686"/>
      <c r="I17" s="687"/>
    </row>
    <row r="18" spans="1:9" ht="30" customHeight="1" thickBot="1">
      <c r="A18" s="602">
        <v>900</v>
      </c>
      <c r="B18" s="652"/>
      <c r="C18" s="648"/>
      <c r="D18" s="654" t="s">
        <v>67</v>
      </c>
      <c r="E18" s="649">
        <v>0</v>
      </c>
      <c r="F18" s="651">
        <v>21437</v>
      </c>
      <c r="G18" s="649">
        <v>21437</v>
      </c>
      <c r="H18" s="649">
        <v>21437.4</v>
      </c>
      <c r="I18" s="650">
        <v>1</v>
      </c>
    </row>
    <row r="19" spans="1:9" ht="17.25" customHeight="1" thickBot="1">
      <c r="A19" s="341"/>
      <c r="B19" s="647">
        <v>90017</v>
      </c>
      <c r="C19" s="653"/>
      <c r="D19" s="645" t="s">
        <v>160</v>
      </c>
      <c r="E19" s="643">
        <v>0</v>
      </c>
      <c r="F19" s="646">
        <v>21437</v>
      </c>
      <c r="G19" s="643">
        <v>21437</v>
      </c>
      <c r="H19" s="643">
        <v>21437.4</v>
      </c>
      <c r="I19" s="644">
        <v>1</v>
      </c>
    </row>
    <row r="20" spans="1:9" ht="30.75" customHeight="1" thickBot="1">
      <c r="A20" s="341"/>
      <c r="B20" s="647"/>
      <c r="C20" s="653">
        <v>870</v>
      </c>
      <c r="D20" s="645" t="s">
        <v>259</v>
      </c>
      <c r="E20" s="643">
        <v>0</v>
      </c>
      <c r="F20" s="646">
        <v>21437</v>
      </c>
      <c r="G20" s="643">
        <v>21437</v>
      </c>
      <c r="H20" s="643">
        <v>21437.4</v>
      </c>
      <c r="I20" s="644">
        <v>1</v>
      </c>
    </row>
    <row r="21" spans="1:9" s="218" customFormat="1" ht="31.5" customHeight="1" thickBot="1">
      <c r="A21" s="405">
        <v>921</v>
      </c>
      <c r="B21" s="402"/>
      <c r="C21" s="403"/>
      <c r="D21" s="406" t="s">
        <v>92</v>
      </c>
      <c r="E21" s="399">
        <v>99399</v>
      </c>
      <c r="F21" s="567">
        <v>253650</v>
      </c>
      <c r="G21" s="399">
        <v>353049</v>
      </c>
      <c r="H21" s="399">
        <v>353049</v>
      </c>
      <c r="I21" s="400">
        <v>1</v>
      </c>
    </row>
    <row r="22" spans="1:9" s="218" customFormat="1" ht="32.25" customHeight="1" thickBot="1">
      <c r="A22" s="405"/>
      <c r="B22" s="402">
        <v>92109</v>
      </c>
      <c r="C22" s="403"/>
      <c r="D22" s="401" t="s">
        <v>93</v>
      </c>
      <c r="E22" s="399">
        <v>99399</v>
      </c>
      <c r="F22" s="567">
        <v>253650</v>
      </c>
      <c r="G22" s="399">
        <v>353049</v>
      </c>
      <c r="H22" s="399">
        <v>353049</v>
      </c>
      <c r="I22" s="400">
        <v>1</v>
      </c>
    </row>
    <row r="23" spans="1:9" s="218" customFormat="1" ht="96.75" customHeight="1" thickBot="1">
      <c r="A23" s="405"/>
      <c r="B23" s="402"/>
      <c r="C23" s="403">
        <v>6257</v>
      </c>
      <c r="D23" s="401" t="s">
        <v>228</v>
      </c>
      <c r="E23" s="399">
        <v>99399</v>
      </c>
      <c r="F23" s="567">
        <v>253650</v>
      </c>
      <c r="G23" s="399">
        <v>353049</v>
      </c>
      <c r="H23" s="399">
        <v>353049</v>
      </c>
      <c r="I23" s="400">
        <v>1</v>
      </c>
    </row>
    <row r="24" spans="1:9" ht="45" customHeight="1" thickBot="1">
      <c r="A24" s="685" t="s">
        <v>12</v>
      </c>
      <c r="B24" s="685"/>
      <c r="C24" s="685"/>
      <c r="D24" s="685"/>
      <c r="E24" s="62">
        <v>3052200</v>
      </c>
      <c r="F24" s="681">
        <v>275087</v>
      </c>
      <c r="G24" s="62">
        <v>3327287</v>
      </c>
      <c r="H24" s="62">
        <v>389690.4</v>
      </c>
      <c r="I24" s="396">
        <f>H24/G24</f>
        <v>0.11711956317564431</v>
      </c>
    </row>
    <row r="25" spans="1:9" ht="15.75" customHeight="1"/>
  </sheetData>
  <mergeCells count="18">
    <mergeCell ref="A24:D24"/>
    <mergeCell ref="H13:H17"/>
    <mergeCell ref="I13:I17"/>
    <mergeCell ref="D13:D17"/>
    <mergeCell ref="E13:E17"/>
    <mergeCell ref="F13:F17"/>
    <mergeCell ref="G13:G17"/>
    <mergeCell ref="A12:A17"/>
    <mergeCell ref="B13:B17"/>
    <mergeCell ref="C13:C17"/>
    <mergeCell ref="D2:D3"/>
    <mergeCell ref="E2:G2"/>
    <mergeCell ref="H2:H3"/>
    <mergeCell ref="A1:I1"/>
    <mergeCell ref="I2:I3"/>
    <mergeCell ref="A2:A3"/>
    <mergeCell ref="B2:B3"/>
    <mergeCell ref="C2:C3"/>
  </mergeCells>
  <pageMargins left="0.25" right="0.25" top="0.75" bottom="0.75" header="0.3" footer="0.3"/>
  <pageSetup paperSize="9" orientation="landscape" verticalDpi="598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6"/>
  <sheetViews>
    <sheetView topLeftCell="A54" workbookViewId="0">
      <selection activeCell="H44" sqref="H44"/>
    </sheetView>
  </sheetViews>
  <sheetFormatPr defaultRowHeight="15"/>
  <cols>
    <col min="1" max="1" width="7" customWidth="1"/>
    <col min="4" max="4" width="43.85546875" customWidth="1"/>
    <col min="5" max="5" width="14.5703125" style="15" customWidth="1"/>
    <col min="6" max="6" width="14.42578125" style="15" customWidth="1"/>
    <col min="7" max="7" width="15.140625" style="15" customWidth="1"/>
    <col min="8" max="8" width="12.85546875" style="15" customWidth="1"/>
    <col min="9" max="9" width="13.140625" style="18" customWidth="1"/>
  </cols>
  <sheetData>
    <row r="1" spans="1:9" ht="19.5" thickBot="1">
      <c r="A1" s="696" t="s">
        <v>257</v>
      </c>
      <c r="B1" s="696"/>
      <c r="C1" s="696"/>
      <c r="D1" s="696"/>
      <c r="E1" s="696"/>
      <c r="F1" s="696"/>
      <c r="G1" s="696"/>
      <c r="H1" s="696"/>
      <c r="I1" s="696"/>
    </row>
    <row r="2" spans="1:9" ht="21.75" customHeight="1" thickTop="1" thickBot="1">
      <c r="A2" s="699" t="s">
        <v>0</v>
      </c>
      <c r="B2" s="701" t="s">
        <v>1</v>
      </c>
      <c r="C2" s="701" t="s">
        <v>2</v>
      </c>
      <c r="D2" s="701" t="s">
        <v>3</v>
      </c>
      <c r="E2" s="705" t="s">
        <v>4</v>
      </c>
      <c r="F2" s="706"/>
      <c r="G2" s="707"/>
      <c r="H2" s="701" t="s">
        <v>5</v>
      </c>
      <c r="I2" s="703" t="s">
        <v>24</v>
      </c>
    </row>
    <row r="3" spans="1:9" ht="32.25" thickBot="1">
      <c r="A3" s="700"/>
      <c r="B3" s="702"/>
      <c r="C3" s="702"/>
      <c r="D3" s="702"/>
      <c r="E3" s="1" t="s">
        <v>6</v>
      </c>
      <c r="F3" s="1" t="s">
        <v>7</v>
      </c>
      <c r="G3" s="1" t="s">
        <v>258</v>
      </c>
      <c r="H3" s="702"/>
      <c r="I3" s="704"/>
    </row>
    <row r="4" spans="1:9" ht="16.5" thickBot="1">
      <c r="A4" s="3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  <c r="H4" s="2">
        <v>8</v>
      </c>
      <c r="I4" s="45">
        <v>9</v>
      </c>
    </row>
    <row r="5" spans="1:9" ht="22.5" customHeight="1" thickBot="1">
      <c r="A5" s="11">
        <v>10</v>
      </c>
      <c r="B5" s="2"/>
      <c r="C5" s="2"/>
      <c r="D5" s="4" t="s">
        <v>13</v>
      </c>
      <c r="E5" s="7">
        <v>0</v>
      </c>
      <c r="F5" s="376">
        <f>F6</f>
        <v>217098.77</v>
      </c>
      <c r="G5" s="7">
        <f>F5</f>
        <v>217098.77</v>
      </c>
      <c r="H5" s="7">
        <f>H6</f>
        <v>217098.77</v>
      </c>
      <c r="I5" s="16">
        <v>1</v>
      </c>
    </row>
    <row r="6" spans="1:9" ht="21.75" customHeight="1" thickBot="1">
      <c r="A6" s="697"/>
      <c r="B6" s="142">
        <v>1095</v>
      </c>
      <c r="C6" s="2"/>
      <c r="D6" s="5" t="s">
        <v>14</v>
      </c>
      <c r="E6" s="7">
        <v>0</v>
      </c>
      <c r="F6" s="375">
        <f>F7</f>
        <v>217098.77</v>
      </c>
      <c r="G6" s="8">
        <f>F6</f>
        <v>217098.77</v>
      </c>
      <c r="H6" s="8">
        <f>H7</f>
        <v>217098.77</v>
      </c>
      <c r="I6" s="17">
        <f t="shared" ref="I6:I40" si="0">H6/G6</f>
        <v>1</v>
      </c>
    </row>
    <row r="7" spans="1:9" ht="65.25" customHeight="1" thickBot="1">
      <c r="A7" s="698"/>
      <c r="B7" s="101"/>
      <c r="C7" s="2">
        <v>2010</v>
      </c>
      <c r="D7" s="5" t="s">
        <v>15</v>
      </c>
      <c r="E7" s="7">
        <v>0</v>
      </c>
      <c r="F7" s="375">
        <v>217098.77</v>
      </c>
      <c r="G7" s="8">
        <f>F7</f>
        <v>217098.77</v>
      </c>
      <c r="H7" s="8">
        <v>217098.77</v>
      </c>
      <c r="I7" s="17">
        <f t="shared" si="0"/>
        <v>1</v>
      </c>
    </row>
    <row r="8" spans="1:9" ht="21.75" customHeight="1" thickBot="1">
      <c r="A8" s="12">
        <v>750</v>
      </c>
      <c r="B8" s="2"/>
      <c r="C8" s="2"/>
      <c r="D8" s="4" t="s">
        <v>16</v>
      </c>
      <c r="E8" s="7">
        <f t="shared" ref="E8:H9" si="1">E9</f>
        <v>20278</v>
      </c>
      <c r="F8" s="376">
        <f t="shared" si="1"/>
        <v>465</v>
      </c>
      <c r="G8" s="7">
        <f t="shared" si="1"/>
        <v>20743</v>
      </c>
      <c r="H8" s="7">
        <f t="shared" si="1"/>
        <v>14415.1</v>
      </c>
      <c r="I8" s="16">
        <f t="shared" si="0"/>
        <v>0.69493805139083065</v>
      </c>
    </row>
    <row r="9" spans="1:9" ht="20.25" customHeight="1" thickBot="1">
      <c r="A9" s="713"/>
      <c r="B9" s="2">
        <v>75011</v>
      </c>
      <c r="C9" s="2"/>
      <c r="D9" s="5" t="s">
        <v>17</v>
      </c>
      <c r="E9" s="8">
        <f t="shared" si="1"/>
        <v>20278</v>
      </c>
      <c r="F9" s="375">
        <f t="shared" si="1"/>
        <v>465</v>
      </c>
      <c r="G9" s="8">
        <f t="shared" si="1"/>
        <v>20743</v>
      </c>
      <c r="H9" s="8">
        <f t="shared" si="1"/>
        <v>14415.1</v>
      </c>
      <c r="I9" s="17">
        <f t="shared" si="0"/>
        <v>0.69493805139083065</v>
      </c>
    </row>
    <row r="10" spans="1:9" ht="63" customHeight="1" thickBot="1">
      <c r="A10" s="714"/>
      <c r="B10" s="101"/>
      <c r="C10" s="2">
        <v>2010</v>
      </c>
      <c r="D10" s="5" t="s">
        <v>15</v>
      </c>
      <c r="E10" s="8">
        <v>20278</v>
      </c>
      <c r="F10" s="375">
        <v>465</v>
      </c>
      <c r="G10" s="8">
        <v>20743</v>
      </c>
      <c r="H10" s="8">
        <v>14415.1</v>
      </c>
      <c r="I10" s="17">
        <f t="shared" si="0"/>
        <v>0.69493805139083065</v>
      </c>
    </row>
    <row r="11" spans="1:9" ht="65.25" customHeight="1" thickBot="1">
      <c r="A11" s="12">
        <v>751</v>
      </c>
      <c r="B11" s="9"/>
      <c r="C11" s="2"/>
      <c r="D11" s="4" t="s">
        <v>18</v>
      </c>
      <c r="E11" s="7">
        <f>E12+E14</f>
        <v>576</v>
      </c>
      <c r="F11" s="376">
        <v>15381</v>
      </c>
      <c r="G11" s="7">
        <v>15957</v>
      </c>
      <c r="H11" s="7">
        <v>15669</v>
      </c>
      <c r="I11" s="16">
        <f t="shared" si="0"/>
        <v>0.98195149464184994</v>
      </c>
    </row>
    <row r="12" spans="1:9" ht="33" customHeight="1" thickBot="1">
      <c r="A12" s="715"/>
      <c r="B12" s="30">
        <v>75101</v>
      </c>
      <c r="C12" s="2"/>
      <c r="D12" s="5" t="s">
        <v>19</v>
      </c>
      <c r="E12" s="8">
        <f>E13</f>
        <v>576</v>
      </c>
      <c r="F12" s="19">
        <v>0</v>
      </c>
      <c r="G12" s="8">
        <f>F12+E12</f>
        <v>576</v>
      </c>
      <c r="H12" s="8">
        <f>H13</f>
        <v>288</v>
      </c>
      <c r="I12" s="17">
        <f t="shared" si="0"/>
        <v>0.5</v>
      </c>
    </row>
    <row r="13" spans="1:9" ht="66" customHeight="1" thickBot="1">
      <c r="A13" s="716"/>
      <c r="B13" s="30"/>
      <c r="C13" s="9">
        <v>2010</v>
      </c>
      <c r="D13" s="6" t="s">
        <v>20</v>
      </c>
      <c r="E13" s="13">
        <v>576</v>
      </c>
      <c r="F13" s="505">
        <v>0</v>
      </c>
      <c r="G13" s="13">
        <f>E13+F13</f>
        <v>576</v>
      </c>
      <c r="H13" s="13">
        <v>288</v>
      </c>
      <c r="I13" s="120">
        <f t="shared" si="0"/>
        <v>0.5</v>
      </c>
    </row>
    <row r="14" spans="1:9" ht="22.5" hidden="1" customHeight="1" thickBot="1">
      <c r="A14" s="716"/>
      <c r="B14" s="30">
        <v>75107</v>
      </c>
      <c r="C14" s="27"/>
      <c r="D14" s="32" t="s">
        <v>176</v>
      </c>
      <c r="E14" s="48">
        <v>0</v>
      </c>
      <c r="F14" s="342">
        <v>13367</v>
      </c>
      <c r="G14" s="48">
        <v>13367</v>
      </c>
      <c r="H14" s="48">
        <v>13366.58</v>
      </c>
      <c r="I14" s="50">
        <f t="shared" si="0"/>
        <v>0.99996857933717365</v>
      </c>
    </row>
    <row r="15" spans="1:9" ht="63" hidden="1" customHeight="1" thickBot="1">
      <c r="A15" s="716"/>
      <c r="B15" s="103"/>
      <c r="C15" s="121">
        <v>2010</v>
      </c>
      <c r="D15" s="105" t="s">
        <v>20</v>
      </c>
      <c r="E15" s="104">
        <v>0</v>
      </c>
      <c r="F15" s="504">
        <v>13367</v>
      </c>
      <c r="G15" s="104">
        <v>13367</v>
      </c>
      <c r="H15" s="104">
        <v>13366.58</v>
      </c>
      <c r="I15" s="140">
        <f t="shared" si="0"/>
        <v>0.99996857933717365</v>
      </c>
    </row>
    <row r="16" spans="1:9" ht="63" hidden="1" customHeight="1" thickBot="1">
      <c r="A16" s="716"/>
      <c r="B16" s="137">
        <v>75108</v>
      </c>
      <c r="C16" s="121"/>
      <c r="D16" s="139" t="s">
        <v>181</v>
      </c>
      <c r="E16" s="138">
        <v>0</v>
      </c>
      <c r="F16" s="504">
        <v>7965</v>
      </c>
      <c r="G16" s="138">
        <v>7965</v>
      </c>
      <c r="H16" s="138">
        <v>7948.89</v>
      </c>
      <c r="I16" s="140">
        <f t="shared" si="0"/>
        <v>0.9979774011299436</v>
      </c>
    </row>
    <row r="17" spans="1:9" ht="63" hidden="1" customHeight="1" thickBot="1">
      <c r="A17" s="716"/>
      <c r="B17" s="137"/>
      <c r="C17" s="121">
        <v>2010</v>
      </c>
      <c r="D17" s="139" t="s">
        <v>182</v>
      </c>
      <c r="E17" s="138">
        <v>0</v>
      </c>
      <c r="F17" s="504">
        <v>7965</v>
      </c>
      <c r="G17" s="138">
        <v>7965</v>
      </c>
      <c r="H17" s="138">
        <v>7948.89</v>
      </c>
      <c r="I17" s="140">
        <f t="shared" si="0"/>
        <v>0.9979774011299436</v>
      </c>
    </row>
    <row r="18" spans="1:9" ht="63" customHeight="1" thickBot="1">
      <c r="A18" s="477"/>
      <c r="B18" s="481">
        <v>75107</v>
      </c>
      <c r="C18" s="480"/>
      <c r="D18" s="482" t="s">
        <v>256</v>
      </c>
      <c r="E18" s="478">
        <v>0</v>
      </c>
      <c r="F18" s="504">
        <v>15381</v>
      </c>
      <c r="G18" s="478">
        <v>15381</v>
      </c>
      <c r="H18" s="478">
        <v>15381</v>
      </c>
      <c r="I18" s="479">
        <f t="shared" si="0"/>
        <v>1</v>
      </c>
    </row>
    <row r="19" spans="1:9" ht="63" customHeight="1" thickBot="1">
      <c r="A19" s="477"/>
      <c r="B19" s="481"/>
      <c r="C19" s="480">
        <v>2010</v>
      </c>
      <c r="D19" s="482" t="s">
        <v>239</v>
      </c>
      <c r="E19" s="478">
        <v>0</v>
      </c>
      <c r="F19" s="504">
        <v>15381</v>
      </c>
      <c r="G19" s="478">
        <v>15381</v>
      </c>
      <c r="H19" s="478">
        <v>15381</v>
      </c>
      <c r="I19" s="479">
        <v>1</v>
      </c>
    </row>
    <row r="20" spans="1:9" ht="36.75" customHeight="1" thickBot="1">
      <c r="A20" s="407">
        <v>801</v>
      </c>
      <c r="B20" s="409"/>
      <c r="C20" s="408"/>
      <c r="D20" s="423" t="s">
        <v>11</v>
      </c>
      <c r="E20" s="424">
        <v>0</v>
      </c>
      <c r="F20" s="377">
        <f>F39</f>
        <v>27962.68</v>
      </c>
      <c r="G20" s="221">
        <f>G39</f>
        <v>27962.68</v>
      </c>
      <c r="H20" s="221">
        <f>H39</f>
        <v>27962.68</v>
      </c>
      <c r="I20" s="222">
        <v>1</v>
      </c>
    </row>
    <row r="21" spans="1:9" ht="15.75" hidden="1" customHeight="1">
      <c r="A21" s="259"/>
      <c r="B21" s="152"/>
      <c r="C21" s="150"/>
      <c r="D21" s="153"/>
      <c r="E21" s="154"/>
      <c r="F21" s="369"/>
      <c r="G21" s="154"/>
      <c r="H21" s="154"/>
      <c r="I21" s="151" t="e">
        <f t="shared" si="0"/>
        <v>#DIV/0!</v>
      </c>
    </row>
    <row r="22" spans="1:9" ht="15" hidden="1" customHeight="1">
      <c r="A22" s="150"/>
      <c r="B22" s="152"/>
      <c r="C22" s="150"/>
      <c r="D22" s="153"/>
      <c r="E22" s="154"/>
      <c r="F22" s="369"/>
      <c r="G22" s="154"/>
      <c r="H22" s="154"/>
      <c r="I22" s="151" t="e">
        <f t="shared" si="0"/>
        <v>#DIV/0!</v>
      </c>
    </row>
    <row r="23" spans="1:9" ht="15.75" hidden="1" customHeight="1">
      <c r="A23" s="150"/>
      <c r="B23" s="152"/>
      <c r="C23" s="150"/>
      <c r="D23" s="153"/>
      <c r="E23" s="154"/>
      <c r="F23" s="369"/>
      <c r="G23" s="154"/>
      <c r="H23" s="154"/>
      <c r="I23" s="151" t="e">
        <f t="shared" si="0"/>
        <v>#DIV/0!</v>
      </c>
    </row>
    <row r="24" spans="1:9" ht="15.75" hidden="1" customHeight="1">
      <c r="A24" s="150"/>
      <c r="B24" s="152"/>
      <c r="C24" s="150"/>
      <c r="D24" s="153"/>
      <c r="E24" s="154"/>
      <c r="F24" s="369"/>
      <c r="G24" s="154"/>
      <c r="H24" s="154"/>
      <c r="I24" s="151" t="e">
        <f t="shared" si="0"/>
        <v>#DIV/0!</v>
      </c>
    </row>
    <row r="25" spans="1:9" ht="8.25" hidden="1" customHeight="1">
      <c r="A25" s="150"/>
      <c r="B25" s="152"/>
      <c r="C25" s="150"/>
      <c r="D25" s="153"/>
      <c r="E25" s="154"/>
      <c r="F25" s="369"/>
      <c r="G25" s="154"/>
      <c r="H25" s="154"/>
      <c r="I25" s="151" t="e">
        <f t="shared" si="0"/>
        <v>#DIV/0!</v>
      </c>
    </row>
    <row r="26" spans="1:9" ht="15.75" hidden="1" customHeight="1">
      <c r="A26" s="150"/>
      <c r="B26" s="152"/>
      <c r="C26" s="150"/>
      <c r="D26" s="153"/>
      <c r="E26" s="154"/>
      <c r="F26" s="369"/>
      <c r="G26" s="154"/>
      <c r="H26" s="154"/>
      <c r="I26" s="151" t="e">
        <f t="shared" si="0"/>
        <v>#DIV/0!</v>
      </c>
    </row>
    <row r="27" spans="1:9" ht="15.75" hidden="1" customHeight="1">
      <c r="A27" s="150"/>
      <c r="B27" s="152"/>
      <c r="C27" s="150"/>
      <c r="D27" s="153"/>
      <c r="E27" s="154"/>
      <c r="F27" s="369"/>
      <c r="G27" s="154"/>
      <c r="H27" s="154"/>
      <c r="I27" s="151" t="e">
        <f t="shared" si="0"/>
        <v>#DIV/0!</v>
      </c>
    </row>
    <row r="28" spans="1:9" ht="15.75" hidden="1" customHeight="1">
      <c r="A28" s="150"/>
      <c r="B28" s="152"/>
      <c r="C28" s="150"/>
      <c r="D28" s="153"/>
      <c r="E28" s="154"/>
      <c r="F28" s="369"/>
      <c r="G28" s="154"/>
      <c r="H28" s="154"/>
      <c r="I28" s="151" t="e">
        <f t="shared" si="0"/>
        <v>#DIV/0!</v>
      </c>
    </row>
    <row r="29" spans="1:9" ht="15.75" hidden="1" customHeight="1">
      <c r="A29" s="150"/>
      <c r="B29" s="152"/>
      <c r="C29" s="150"/>
      <c r="D29" s="153"/>
      <c r="E29" s="154"/>
      <c r="F29" s="369"/>
      <c r="G29" s="154"/>
      <c r="H29" s="154"/>
      <c r="I29" s="151" t="e">
        <f t="shared" si="0"/>
        <v>#DIV/0!</v>
      </c>
    </row>
    <row r="30" spans="1:9" ht="9.75" hidden="1" customHeight="1" thickBot="1">
      <c r="A30" s="150"/>
      <c r="B30" s="152"/>
      <c r="C30" s="150"/>
      <c r="D30" s="153"/>
      <c r="E30" s="154"/>
      <c r="F30" s="369"/>
      <c r="G30" s="154"/>
      <c r="H30" s="154"/>
      <c r="I30" s="151" t="e">
        <f t="shared" si="0"/>
        <v>#DIV/0!</v>
      </c>
    </row>
    <row r="31" spans="1:9" ht="15.75" hidden="1" customHeight="1">
      <c r="A31" s="150"/>
      <c r="B31" s="152"/>
      <c r="C31" s="150"/>
      <c r="D31" s="153"/>
      <c r="E31" s="14"/>
      <c r="F31" s="378"/>
      <c r="G31" s="14"/>
      <c r="H31" s="14"/>
      <c r="I31" s="151" t="e">
        <f t="shared" si="0"/>
        <v>#DIV/0!</v>
      </c>
    </row>
    <row r="32" spans="1:9" ht="15.75" hidden="1" customHeight="1">
      <c r="A32" s="150"/>
      <c r="B32" s="152"/>
      <c r="C32" s="150"/>
      <c r="D32" s="153"/>
      <c r="E32" s="14"/>
      <c r="F32" s="378"/>
      <c r="G32" s="14"/>
      <c r="H32" s="14"/>
      <c r="I32" s="151" t="e">
        <f t="shared" si="0"/>
        <v>#DIV/0!</v>
      </c>
    </row>
    <row r="33" spans="1:10" ht="15.75" hidden="1" customHeight="1">
      <c r="A33" s="150"/>
      <c r="B33" s="152"/>
      <c r="C33" s="150"/>
      <c r="D33" s="153"/>
      <c r="E33" s="14"/>
      <c r="F33" s="378"/>
      <c r="G33" s="14"/>
      <c r="H33" s="14"/>
      <c r="I33" s="151" t="e">
        <f t="shared" si="0"/>
        <v>#DIV/0!</v>
      </c>
    </row>
    <row r="34" spans="1:10" ht="15.75" hidden="1" customHeight="1">
      <c r="A34" s="150"/>
      <c r="B34" s="152"/>
      <c r="C34" s="150"/>
      <c r="D34" s="153"/>
      <c r="E34" s="14"/>
      <c r="F34" s="378"/>
      <c r="G34" s="14"/>
      <c r="H34" s="14"/>
      <c r="I34" s="151" t="e">
        <f t="shared" si="0"/>
        <v>#DIV/0!</v>
      </c>
    </row>
    <row r="35" spans="1:10" ht="15.75" hidden="1" customHeight="1">
      <c r="A35" s="150"/>
      <c r="B35" s="152"/>
      <c r="C35" s="150"/>
      <c r="D35" s="153"/>
      <c r="E35" s="14"/>
      <c r="F35" s="378"/>
      <c r="G35" s="14"/>
      <c r="H35" s="14"/>
      <c r="I35" s="151" t="e">
        <f t="shared" si="0"/>
        <v>#DIV/0!</v>
      </c>
    </row>
    <row r="36" spans="1:10" ht="15.75" hidden="1" customHeight="1">
      <c r="A36" s="150"/>
      <c r="B36" s="152"/>
      <c r="C36" s="150"/>
      <c r="D36" s="153"/>
      <c r="E36" s="14"/>
      <c r="F36" s="378"/>
      <c r="G36" s="14"/>
      <c r="H36" s="14"/>
      <c r="I36" s="151" t="e">
        <f t="shared" si="0"/>
        <v>#DIV/0!</v>
      </c>
    </row>
    <row r="37" spans="1:10" ht="15.75" hidden="1" customHeight="1">
      <c r="A37" s="150"/>
      <c r="B37" s="152"/>
      <c r="C37" s="150"/>
      <c r="D37" s="153"/>
      <c r="E37" s="14"/>
      <c r="F37" s="378"/>
      <c r="G37" s="14"/>
      <c r="H37" s="14"/>
      <c r="I37" s="151" t="e">
        <f t="shared" si="0"/>
        <v>#DIV/0!</v>
      </c>
    </row>
    <row r="38" spans="1:10" ht="15.75" hidden="1" customHeight="1">
      <c r="A38" s="150"/>
      <c r="B38" s="152"/>
      <c r="C38" s="150"/>
      <c r="D38" s="153"/>
      <c r="E38" s="14"/>
      <c r="F38" s="378"/>
      <c r="G38" s="14"/>
      <c r="H38" s="14"/>
      <c r="I38" s="151" t="e">
        <f t="shared" si="0"/>
        <v>#DIV/0!</v>
      </c>
    </row>
    <row r="39" spans="1:10" ht="100.5" customHeight="1" thickBot="1">
      <c r="A39" s="283"/>
      <c r="B39" s="284">
        <v>80153</v>
      </c>
      <c r="C39" s="283"/>
      <c r="D39" s="285" t="s">
        <v>218</v>
      </c>
      <c r="E39" s="14">
        <v>0</v>
      </c>
      <c r="F39" s="370">
        <v>27962.68</v>
      </c>
      <c r="G39" s="286">
        <f>F39</f>
        <v>27962.68</v>
      </c>
      <c r="H39" s="286">
        <f>H40</f>
        <v>27962.68</v>
      </c>
      <c r="I39" s="281">
        <f t="shared" si="0"/>
        <v>1</v>
      </c>
      <c r="J39" s="294"/>
    </row>
    <row r="40" spans="1:10" ht="63.75" customHeight="1" thickBot="1">
      <c r="A40" s="283"/>
      <c r="B40" s="284"/>
      <c r="C40" s="284">
        <v>2010</v>
      </c>
      <c r="D40" s="282" t="s">
        <v>20</v>
      </c>
      <c r="E40" s="14">
        <v>0</v>
      </c>
      <c r="F40" s="445">
        <v>27962.68</v>
      </c>
      <c r="G40" s="444">
        <v>27962.68</v>
      </c>
      <c r="H40" s="444">
        <v>27962.68</v>
      </c>
      <c r="I40" s="281">
        <f t="shared" si="0"/>
        <v>1</v>
      </c>
      <c r="J40" s="294"/>
    </row>
    <row r="41" spans="1:10" ht="29.25" customHeight="1" thickBot="1">
      <c r="A41" s="486">
        <v>852</v>
      </c>
      <c r="B41" s="492"/>
      <c r="C41" s="496"/>
      <c r="D41" s="498" t="s">
        <v>21</v>
      </c>
      <c r="E41" s="513">
        <v>0</v>
      </c>
      <c r="F41" s="500">
        <v>106.35</v>
      </c>
      <c r="G41" s="497">
        <v>106.35</v>
      </c>
      <c r="H41" s="497">
        <v>106.35</v>
      </c>
      <c r="I41" s="499">
        <v>1</v>
      </c>
      <c r="J41" s="294"/>
    </row>
    <row r="42" spans="1:10" ht="19.5" customHeight="1" thickBot="1">
      <c r="A42" s="695"/>
      <c r="B42" s="381">
        <v>85215</v>
      </c>
      <c r="C42" s="30"/>
      <c r="D42" s="32" t="s">
        <v>147</v>
      </c>
      <c r="E42" s="48">
        <v>0</v>
      </c>
      <c r="F42" s="370">
        <f>F43</f>
        <v>106.35</v>
      </c>
      <c r="G42" s="48">
        <f>G43</f>
        <v>106.35</v>
      </c>
      <c r="H42" s="48">
        <f>H43</f>
        <v>106.35</v>
      </c>
      <c r="I42" s="49">
        <f>H42/G42</f>
        <v>1</v>
      </c>
    </row>
    <row r="43" spans="1:10" ht="65.25" customHeight="1" thickBot="1">
      <c r="A43" s="695"/>
      <c r="B43" s="381"/>
      <c r="C43" s="27">
        <v>2010</v>
      </c>
      <c r="D43" s="32" t="s">
        <v>15</v>
      </c>
      <c r="E43" s="48">
        <v>0</v>
      </c>
      <c r="F43" s="370">
        <v>106.35</v>
      </c>
      <c r="G43" s="48">
        <f>F43+E43</f>
        <v>106.35</v>
      </c>
      <c r="H43" s="48">
        <v>106.35</v>
      </c>
      <c r="I43" s="49">
        <f>H43/G43</f>
        <v>1</v>
      </c>
    </row>
    <row r="44" spans="1:10" ht="16.5" customHeight="1" thickBot="1">
      <c r="A44" s="261">
        <v>855</v>
      </c>
      <c r="B44" s="184"/>
      <c r="C44" s="185"/>
      <c r="D44" s="215" t="s">
        <v>195</v>
      </c>
      <c r="E44" s="7">
        <v>5462000</v>
      </c>
      <c r="F44" s="448">
        <v>250</v>
      </c>
      <c r="G44" s="7">
        <v>5462250</v>
      </c>
      <c r="H44" s="7">
        <v>2210350</v>
      </c>
      <c r="I44" s="265">
        <f t="shared" ref="I44:I55" si="2">H44/G44</f>
        <v>0.40465925213968601</v>
      </c>
    </row>
    <row r="45" spans="1:10" ht="16.5" customHeight="1" thickBot="1">
      <c r="A45" s="712"/>
      <c r="B45" s="184">
        <v>85501</v>
      </c>
      <c r="C45" s="10"/>
      <c r="D45" s="212" t="s">
        <v>191</v>
      </c>
      <c r="E45" s="8">
        <f>E46</f>
        <v>3850000</v>
      </c>
      <c r="F45" s="506">
        <f>F46</f>
        <v>0</v>
      </c>
      <c r="G45" s="8">
        <f>G46</f>
        <v>3850000</v>
      </c>
      <c r="H45" s="8">
        <f>H46</f>
        <v>1460000</v>
      </c>
      <c r="I45" s="267">
        <f t="shared" si="2"/>
        <v>0.37922077922077924</v>
      </c>
    </row>
    <row r="46" spans="1:10" ht="98.25" customHeight="1" thickBot="1">
      <c r="A46" s="695"/>
      <c r="B46" s="184"/>
      <c r="C46" s="10">
        <v>2060</v>
      </c>
      <c r="D46" s="214" t="s">
        <v>196</v>
      </c>
      <c r="E46" s="8">
        <v>3850000</v>
      </c>
      <c r="F46" s="506">
        <v>0</v>
      </c>
      <c r="G46" s="8">
        <v>3850000</v>
      </c>
      <c r="H46" s="8">
        <v>1460000</v>
      </c>
      <c r="I46" s="267">
        <f t="shared" si="2"/>
        <v>0.37922077922077924</v>
      </c>
    </row>
    <row r="47" spans="1:10" ht="61.5" customHeight="1" thickBot="1">
      <c r="A47" s="695"/>
      <c r="B47" s="184">
        <v>85502</v>
      </c>
      <c r="C47" s="10"/>
      <c r="D47" s="183" t="s">
        <v>197</v>
      </c>
      <c r="E47" s="8">
        <v>1465000</v>
      </c>
      <c r="F47" s="325">
        <f>F48</f>
        <v>0</v>
      </c>
      <c r="G47" s="8">
        <v>1465000</v>
      </c>
      <c r="H47" s="8">
        <f>H48</f>
        <v>735000</v>
      </c>
      <c r="I47" s="267">
        <f t="shared" si="2"/>
        <v>0.50170648464163825</v>
      </c>
    </row>
    <row r="48" spans="1:10" ht="76.5" customHeight="1" thickBot="1">
      <c r="A48" s="695"/>
      <c r="B48" s="184"/>
      <c r="C48" s="10">
        <v>2010</v>
      </c>
      <c r="D48" s="268" t="s">
        <v>198</v>
      </c>
      <c r="E48" s="8">
        <v>1465000</v>
      </c>
      <c r="F48" s="325">
        <v>0</v>
      </c>
      <c r="G48" s="8">
        <v>1465000</v>
      </c>
      <c r="H48" s="8">
        <v>735000</v>
      </c>
      <c r="I48" s="267">
        <v>0.50170000000000003</v>
      </c>
    </row>
    <row r="49" spans="1:9" ht="16.5" customHeight="1" thickBot="1">
      <c r="A49" s="695"/>
      <c r="B49" s="184">
        <v>85503</v>
      </c>
      <c r="C49" s="10"/>
      <c r="D49" s="224" t="s">
        <v>202</v>
      </c>
      <c r="E49" s="8">
        <v>0</v>
      </c>
      <c r="F49" s="375">
        <f>F50</f>
        <v>250</v>
      </c>
      <c r="G49" s="8">
        <f>G50</f>
        <v>250</v>
      </c>
      <c r="H49" s="8">
        <f>H50</f>
        <v>250</v>
      </c>
      <c r="I49" s="267">
        <f t="shared" si="2"/>
        <v>1</v>
      </c>
    </row>
    <row r="50" spans="1:9" ht="77.25" customHeight="1" thickBot="1">
      <c r="A50" s="695"/>
      <c r="B50" s="184"/>
      <c r="C50" s="10">
        <v>2010</v>
      </c>
      <c r="D50" s="214" t="str">
        <f>$D$48</f>
        <v>Dotacje otrzymane z budżetu państwa na realizację zadań bieżących z zakresu administracji rządowej oraz innych zadań zleconych gminie (związkom gmin, związkom powiatowo-gminnym) ustawami</v>
      </c>
      <c r="E50" s="8">
        <v>0</v>
      </c>
      <c r="F50" s="375">
        <v>250</v>
      </c>
      <c r="G50" s="8">
        <v>250</v>
      </c>
      <c r="H50" s="8">
        <v>250</v>
      </c>
      <c r="I50" s="267">
        <f t="shared" si="2"/>
        <v>1</v>
      </c>
    </row>
    <row r="51" spans="1:9" ht="16.5" customHeight="1" thickBot="1">
      <c r="A51" s="695"/>
      <c r="B51" s="184">
        <v>85504</v>
      </c>
      <c r="C51" s="10"/>
      <c r="D51" s="183" t="s">
        <v>221</v>
      </c>
      <c r="E51" s="8">
        <v>108000</v>
      </c>
      <c r="F51" s="375">
        <v>0</v>
      </c>
      <c r="G51" s="8">
        <v>108000</v>
      </c>
      <c r="H51" s="8">
        <v>0</v>
      </c>
      <c r="I51" s="267">
        <v>0</v>
      </c>
    </row>
    <row r="52" spans="1:9" ht="84.75" customHeight="1" thickBot="1">
      <c r="A52" s="695"/>
      <c r="B52" s="405"/>
      <c r="C52" s="10">
        <v>2010</v>
      </c>
      <c r="D52" s="401" t="str">
        <f>$D$50</f>
        <v>Dotacje otrzymane z budżetu państwa na realizację zadań bieżących z zakresu administracji rządowej oraz innych zadań zleconych gminie (związkom gmin, związkom powiatowo-gminnym) ustawami</v>
      </c>
      <c r="E52" s="8">
        <v>108000</v>
      </c>
      <c r="F52" s="375">
        <v>0</v>
      </c>
      <c r="G52" s="8">
        <v>108000</v>
      </c>
      <c r="H52" s="8">
        <v>0</v>
      </c>
      <c r="I52" s="400">
        <v>0</v>
      </c>
    </row>
    <row r="53" spans="1:9" ht="87.75" customHeight="1" thickBot="1">
      <c r="A53" s="695"/>
      <c r="B53" s="405">
        <v>85513</v>
      </c>
      <c r="C53" s="10"/>
      <c r="D53" s="404" t="s">
        <v>22</v>
      </c>
      <c r="E53" s="8">
        <v>39000</v>
      </c>
      <c r="F53" s="512">
        <v>0</v>
      </c>
      <c r="G53" s="8">
        <v>39000</v>
      </c>
      <c r="H53" s="8">
        <v>15100</v>
      </c>
      <c r="I53" s="400">
        <v>0.38719999999999999</v>
      </c>
    </row>
    <row r="54" spans="1:9" ht="75.75" customHeight="1" thickBot="1">
      <c r="A54" s="695"/>
      <c r="B54" s="184"/>
      <c r="C54" s="10">
        <v>2010</v>
      </c>
      <c r="D54" s="214" t="str">
        <f>$D$50</f>
        <v>Dotacje otrzymane z budżetu państwa na realizację zadań bieżących z zakresu administracji rządowej oraz innych zadań zleconych gminie (związkom gmin, związkom powiatowo-gminnym) ustawami</v>
      </c>
      <c r="E54" s="8">
        <v>39000</v>
      </c>
      <c r="F54" s="512">
        <v>0</v>
      </c>
      <c r="G54" s="8">
        <v>39000</v>
      </c>
      <c r="H54" s="8">
        <v>15100</v>
      </c>
      <c r="I54" s="267">
        <f t="shared" si="2"/>
        <v>0.38717948717948719</v>
      </c>
    </row>
    <row r="55" spans="1:9" ht="16.5" thickBot="1">
      <c r="A55" s="708" t="s">
        <v>23</v>
      </c>
      <c r="B55" s="709"/>
      <c r="C55" s="710"/>
      <c r="D55" s="711"/>
      <c r="E55" s="56">
        <v>5482854</v>
      </c>
      <c r="F55" s="379">
        <v>261263.8</v>
      </c>
      <c r="G55" s="56">
        <v>5744117.7999999998</v>
      </c>
      <c r="H55" s="56">
        <v>2485601.9</v>
      </c>
      <c r="I55" s="77">
        <f t="shared" si="2"/>
        <v>0.43272126139195821</v>
      </c>
    </row>
    <row r="56" spans="1:9" ht="16.5" customHeight="1" thickTop="1"/>
  </sheetData>
  <mergeCells count="14">
    <mergeCell ref="A55:D55"/>
    <mergeCell ref="A42:A43"/>
    <mergeCell ref="A45:A54"/>
    <mergeCell ref="A9:A10"/>
    <mergeCell ref="A12:A17"/>
    <mergeCell ref="A1:I1"/>
    <mergeCell ref="A6:A7"/>
    <mergeCell ref="A2:A3"/>
    <mergeCell ref="B2:B3"/>
    <mergeCell ref="C2:C3"/>
    <mergeCell ref="D2:D3"/>
    <mergeCell ref="I2:I3"/>
    <mergeCell ref="E2:G2"/>
    <mergeCell ref="H2:H3"/>
  </mergeCells>
  <pageMargins left="0.25" right="0.25" top="0.75" bottom="0.75" header="0.3" footer="0.3"/>
  <pageSetup paperSize="9" orientation="landscape" verticalDpi="598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138"/>
  <sheetViews>
    <sheetView topLeftCell="A129" workbookViewId="0">
      <selection activeCell="J136" sqref="J136:J137"/>
    </sheetView>
  </sheetViews>
  <sheetFormatPr defaultRowHeight="15"/>
  <cols>
    <col min="1" max="1" width="7.140625" customWidth="1"/>
    <col min="2" max="2" width="9.140625" customWidth="1"/>
    <col min="3" max="3" width="7.5703125" customWidth="1"/>
    <col min="4" max="4" width="43.42578125" customWidth="1"/>
    <col min="5" max="5" width="14.5703125" style="54" customWidth="1"/>
    <col min="6" max="6" width="13.140625" style="54" customWidth="1"/>
    <col min="7" max="7" width="2.5703125" style="54" customWidth="1"/>
    <col min="8" max="8" width="13.85546875" style="54" customWidth="1"/>
    <col min="9" max="9" width="14.5703125" style="54" customWidth="1"/>
    <col min="10" max="10" width="13.42578125" style="18" customWidth="1"/>
  </cols>
  <sheetData>
    <row r="1" spans="1:10" ht="19.5" customHeight="1" thickBot="1">
      <c r="A1" s="696" t="s">
        <v>262</v>
      </c>
      <c r="B1" s="696"/>
      <c r="C1" s="696"/>
      <c r="D1" s="696"/>
      <c r="E1" s="696"/>
      <c r="F1" s="696"/>
      <c r="G1" s="696"/>
      <c r="H1" s="696"/>
      <c r="I1" s="696"/>
      <c r="J1" s="696"/>
    </row>
    <row r="2" spans="1:10" ht="21.75" customHeight="1" thickTop="1" thickBot="1">
      <c r="A2" s="749" t="s">
        <v>0</v>
      </c>
      <c r="B2" s="752" t="s">
        <v>1</v>
      </c>
      <c r="C2" s="752" t="s">
        <v>2</v>
      </c>
      <c r="D2" s="752" t="s">
        <v>3</v>
      </c>
      <c r="E2" s="776" t="s">
        <v>4</v>
      </c>
      <c r="F2" s="777"/>
      <c r="G2" s="777"/>
      <c r="H2" s="778"/>
      <c r="I2" s="773" t="s">
        <v>5</v>
      </c>
      <c r="J2" s="755" t="s">
        <v>24</v>
      </c>
    </row>
    <row r="3" spans="1:10" ht="15.75" customHeight="1">
      <c r="A3" s="750"/>
      <c r="B3" s="753"/>
      <c r="C3" s="753"/>
      <c r="D3" s="753"/>
      <c r="E3" s="771" t="s">
        <v>6</v>
      </c>
      <c r="F3" s="767" t="s">
        <v>7</v>
      </c>
      <c r="G3" s="768"/>
      <c r="H3" s="771" t="s">
        <v>261</v>
      </c>
      <c r="I3" s="774"/>
      <c r="J3" s="756"/>
    </row>
    <row r="4" spans="1:10" ht="22.5" customHeight="1" thickBot="1">
      <c r="A4" s="751"/>
      <c r="B4" s="754"/>
      <c r="C4" s="754"/>
      <c r="D4" s="754"/>
      <c r="E4" s="772"/>
      <c r="F4" s="769"/>
      <c r="G4" s="770"/>
      <c r="H4" s="772"/>
      <c r="I4" s="775"/>
      <c r="J4" s="757"/>
    </row>
    <row r="5" spans="1:10" ht="15" customHeight="1" thickBot="1">
      <c r="A5" s="270">
        <v>1</v>
      </c>
      <c r="B5" s="25">
        <v>2</v>
      </c>
      <c r="C5" s="25">
        <v>3</v>
      </c>
      <c r="D5" s="25">
        <v>4</v>
      </c>
      <c r="E5" s="271">
        <v>5</v>
      </c>
      <c r="F5" s="779">
        <v>6</v>
      </c>
      <c r="G5" s="780"/>
      <c r="H5" s="271">
        <v>7</v>
      </c>
      <c r="I5" s="271">
        <v>8</v>
      </c>
      <c r="J5" s="272">
        <v>9</v>
      </c>
    </row>
    <row r="6" spans="1:10" ht="15" customHeight="1" thickBot="1">
      <c r="A6" s="398">
        <v>20</v>
      </c>
      <c r="B6" s="269"/>
      <c r="C6" s="269"/>
      <c r="D6" s="23" t="s">
        <v>25</v>
      </c>
      <c r="E6" s="53">
        <f>E7</f>
        <v>8000</v>
      </c>
      <c r="F6" s="758">
        <v>0</v>
      </c>
      <c r="G6" s="759"/>
      <c r="H6" s="273">
        <f>H7</f>
        <v>8000</v>
      </c>
      <c r="I6" s="258">
        <f>I7</f>
        <v>8748.48</v>
      </c>
      <c r="J6" s="21">
        <f>I6/H6</f>
        <v>1.0935599999999999</v>
      </c>
    </row>
    <row r="7" spans="1:10" ht="26.25" customHeight="1" thickBot="1">
      <c r="A7" s="719"/>
      <c r="B7" s="397">
        <v>2095</v>
      </c>
      <c r="C7" s="22"/>
      <c r="D7" s="24" t="s">
        <v>14</v>
      </c>
      <c r="E7" s="256">
        <f>E8</f>
        <v>8000</v>
      </c>
      <c r="F7" s="722">
        <v>0</v>
      </c>
      <c r="G7" s="739"/>
      <c r="H7" s="256">
        <f>H8</f>
        <v>8000</v>
      </c>
      <c r="I7" s="256">
        <f>I8</f>
        <v>8748.48</v>
      </c>
      <c r="J7" s="21">
        <f>I7/H7</f>
        <v>1.0935599999999999</v>
      </c>
    </row>
    <row r="8" spans="1:10" ht="62.25" customHeight="1">
      <c r="A8" s="720"/>
      <c r="B8" s="761"/>
      <c r="C8" s="742">
        <v>750</v>
      </c>
      <c r="D8" s="729" t="s">
        <v>26</v>
      </c>
      <c r="E8" s="732">
        <v>8000</v>
      </c>
      <c r="F8" s="763">
        <v>0</v>
      </c>
      <c r="G8" s="764"/>
      <c r="H8" s="732">
        <v>8000</v>
      </c>
      <c r="I8" s="732">
        <v>8748.48</v>
      </c>
      <c r="J8" s="717">
        <f t="shared" ref="J8:J16" si="0">I8/H8</f>
        <v>1.0935599999999999</v>
      </c>
    </row>
    <row r="9" spans="1:10" ht="20.25" customHeight="1" thickBot="1">
      <c r="A9" s="721"/>
      <c r="B9" s="762"/>
      <c r="C9" s="743"/>
      <c r="D9" s="731"/>
      <c r="E9" s="734"/>
      <c r="F9" s="765"/>
      <c r="G9" s="766"/>
      <c r="H9" s="734"/>
      <c r="I9" s="734"/>
      <c r="J9" s="718"/>
    </row>
    <row r="10" spans="1:10" ht="20.25" customHeight="1" thickBot="1">
      <c r="A10" s="596">
        <v>600</v>
      </c>
      <c r="B10" s="597"/>
      <c r="C10" s="97"/>
      <c r="D10" s="23" t="s">
        <v>96</v>
      </c>
      <c r="E10" s="53">
        <v>0</v>
      </c>
      <c r="F10" s="758">
        <v>12100</v>
      </c>
      <c r="G10" s="759"/>
      <c r="H10" s="53">
        <v>12100</v>
      </c>
      <c r="I10" s="53">
        <v>12100</v>
      </c>
      <c r="J10" s="598">
        <v>1</v>
      </c>
    </row>
    <row r="11" spans="1:10" ht="20.25" customHeight="1" thickBot="1">
      <c r="A11" s="595"/>
      <c r="B11" s="594">
        <v>60004</v>
      </c>
      <c r="C11" s="55"/>
      <c r="D11" s="24" t="s">
        <v>263</v>
      </c>
      <c r="E11" s="580">
        <v>0</v>
      </c>
      <c r="F11" s="722">
        <v>12100</v>
      </c>
      <c r="G11" s="739"/>
      <c r="H11" s="580">
        <v>12100</v>
      </c>
      <c r="I11" s="580">
        <v>12100</v>
      </c>
      <c r="J11" s="598">
        <v>1</v>
      </c>
    </row>
    <row r="12" spans="1:10" ht="48.75" customHeight="1" thickBot="1">
      <c r="A12" s="593"/>
      <c r="B12" s="582"/>
      <c r="C12" s="55">
        <v>2170</v>
      </c>
      <c r="D12" s="24" t="s">
        <v>264</v>
      </c>
      <c r="E12" s="580">
        <v>0</v>
      </c>
      <c r="F12" s="722">
        <v>12100</v>
      </c>
      <c r="G12" s="739"/>
      <c r="H12" s="580">
        <v>12100</v>
      </c>
      <c r="I12" s="580">
        <v>12100</v>
      </c>
      <c r="J12" s="592">
        <v>1</v>
      </c>
    </row>
    <row r="13" spans="1:10" ht="15" customHeight="1" thickBot="1">
      <c r="A13" s="394">
        <v>700</v>
      </c>
      <c r="B13" s="263"/>
      <c r="C13" s="96"/>
      <c r="D13" s="29" t="s">
        <v>8</v>
      </c>
      <c r="E13" s="223">
        <f>E14</f>
        <v>108941</v>
      </c>
      <c r="F13" s="758">
        <v>0</v>
      </c>
      <c r="G13" s="759"/>
      <c r="H13" s="223">
        <f>E13+F13</f>
        <v>108941</v>
      </c>
      <c r="I13" s="223">
        <f>I14</f>
        <v>64968.249999999993</v>
      </c>
      <c r="J13" s="253">
        <f t="shared" si="0"/>
        <v>0.59636179216273022</v>
      </c>
    </row>
    <row r="14" spans="1:10" ht="15" customHeight="1" thickBot="1">
      <c r="A14" s="794"/>
      <c r="B14" s="25">
        <v>70005</v>
      </c>
      <c r="C14" s="55"/>
      <c r="D14" s="24" t="s">
        <v>9</v>
      </c>
      <c r="E14" s="256">
        <f>E15+E16+E17</f>
        <v>108941</v>
      </c>
      <c r="F14" s="722">
        <v>0</v>
      </c>
      <c r="G14" s="739"/>
      <c r="H14" s="256">
        <f>E14+F14</f>
        <v>108941</v>
      </c>
      <c r="I14" s="256">
        <f>I15+I16+I17</f>
        <v>64968.249999999993</v>
      </c>
      <c r="J14" s="248">
        <f t="shared" si="0"/>
        <v>0.59636179216273022</v>
      </c>
    </row>
    <row r="15" spans="1:10" ht="36.75" customHeight="1" thickBot="1">
      <c r="A15" s="795"/>
      <c r="B15" s="726"/>
      <c r="C15" s="55">
        <v>470</v>
      </c>
      <c r="D15" s="24" t="s">
        <v>27</v>
      </c>
      <c r="E15" s="256">
        <v>12941</v>
      </c>
      <c r="F15" s="722">
        <v>0</v>
      </c>
      <c r="G15" s="739"/>
      <c r="H15" s="256">
        <v>12941</v>
      </c>
      <c r="I15" s="256">
        <v>6701.16</v>
      </c>
      <c r="J15" s="248">
        <f t="shared" si="0"/>
        <v>0.51782397032686811</v>
      </c>
    </row>
    <row r="16" spans="1:10" ht="86.25" customHeight="1" thickBot="1">
      <c r="A16" s="795"/>
      <c r="B16" s="727"/>
      <c r="C16" s="55">
        <v>750</v>
      </c>
      <c r="D16" s="24" t="s">
        <v>26</v>
      </c>
      <c r="E16" s="256">
        <v>95000</v>
      </c>
      <c r="F16" s="722">
        <v>0</v>
      </c>
      <c r="G16" s="739"/>
      <c r="H16" s="256">
        <v>95000</v>
      </c>
      <c r="I16" s="52">
        <v>58255.49</v>
      </c>
      <c r="J16" s="248">
        <f t="shared" si="0"/>
        <v>0.6132156842105263</v>
      </c>
    </row>
    <row r="17" spans="1:10" ht="21" customHeight="1" thickBot="1">
      <c r="A17" s="796"/>
      <c r="B17" s="728"/>
      <c r="C17" s="55">
        <v>920</v>
      </c>
      <c r="D17" s="24" t="s">
        <v>28</v>
      </c>
      <c r="E17" s="256">
        <v>1000</v>
      </c>
      <c r="F17" s="745">
        <v>0</v>
      </c>
      <c r="G17" s="746"/>
      <c r="H17" s="256">
        <v>1000</v>
      </c>
      <c r="I17" s="52">
        <v>11.6</v>
      </c>
      <c r="J17" s="474">
        <f>I17/H17</f>
        <v>1.1599999999999999E-2</v>
      </c>
    </row>
    <row r="18" spans="1:10" ht="21" customHeight="1" thickBot="1">
      <c r="A18" s="467">
        <v>750</v>
      </c>
      <c r="B18" s="456"/>
      <c r="C18" s="55"/>
      <c r="D18" s="23" t="s">
        <v>16</v>
      </c>
      <c r="E18" s="53">
        <v>20000</v>
      </c>
      <c r="F18" s="801">
        <v>43453.440000000002</v>
      </c>
      <c r="G18" s="802"/>
      <c r="H18" s="53">
        <v>63453.440000000002</v>
      </c>
      <c r="I18" s="465">
        <v>43516.99</v>
      </c>
      <c r="J18" s="468">
        <v>0.68579999999999997</v>
      </c>
    </row>
    <row r="19" spans="1:10" ht="21" customHeight="1" thickBot="1">
      <c r="A19" s="475"/>
      <c r="B19" s="456">
        <v>75011</v>
      </c>
      <c r="C19" s="55"/>
      <c r="D19" s="24" t="s">
        <v>237</v>
      </c>
      <c r="E19" s="459">
        <v>0</v>
      </c>
      <c r="F19" s="745">
        <v>0</v>
      </c>
      <c r="G19" s="746"/>
      <c r="H19" s="459">
        <v>0</v>
      </c>
      <c r="I19" s="52">
        <v>63.55</v>
      </c>
      <c r="J19" s="466">
        <v>0</v>
      </c>
    </row>
    <row r="20" spans="1:10" ht="21" customHeight="1" thickBot="1">
      <c r="A20" s="476"/>
      <c r="B20" s="456"/>
      <c r="C20" s="55">
        <v>690</v>
      </c>
      <c r="D20" s="24" t="s">
        <v>31</v>
      </c>
      <c r="E20" s="459">
        <v>0</v>
      </c>
      <c r="F20" s="745">
        <v>0</v>
      </c>
      <c r="G20" s="746"/>
      <c r="H20" s="459">
        <v>0</v>
      </c>
      <c r="I20" s="52">
        <v>63.55</v>
      </c>
      <c r="J20" s="466">
        <v>0</v>
      </c>
    </row>
    <row r="21" spans="1:10" ht="21" customHeight="1" thickBot="1">
      <c r="A21" s="535"/>
      <c r="B21" s="572">
        <v>75023</v>
      </c>
      <c r="C21" s="55"/>
      <c r="D21" s="24" t="s">
        <v>99</v>
      </c>
      <c r="E21" s="576"/>
      <c r="F21" s="781">
        <v>43453.440000000002</v>
      </c>
      <c r="G21" s="782"/>
      <c r="H21" s="576">
        <v>43453.440000000002</v>
      </c>
      <c r="I21" s="52">
        <v>43453.440000000002</v>
      </c>
      <c r="J21" s="573">
        <v>1</v>
      </c>
    </row>
    <row r="22" spans="1:10" ht="102.75" customHeight="1" thickBot="1">
      <c r="A22" s="535"/>
      <c r="B22" s="572"/>
      <c r="C22" s="55">
        <v>2057</v>
      </c>
      <c r="D22" s="24" t="s">
        <v>240</v>
      </c>
      <c r="E22" s="576">
        <v>0</v>
      </c>
      <c r="F22" s="781">
        <v>36774.65</v>
      </c>
      <c r="G22" s="782"/>
      <c r="H22" s="576">
        <v>36774.65</v>
      </c>
      <c r="I22" s="52">
        <v>36774.639999999999</v>
      </c>
      <c r="J22" s="573">
        <v>1</v>
      </c>
    </row>
    <row r="23" spans="1:10" ht="101.25" customHeight="1" thickBot="1">
      <c r="A23" s="535"/>
      <c r="B23" s="572"/>
      <c r="C23" s="55">
        <v>2059</v>
      </c>
      <c r="D23" s="24" t="s">
        <v>240</v>
      </c>
      <c r="E23" s="576"/>
      <c r="F23" s="781">
        <v>6678.79</v>
      </c>
      <c r="G23" s="782"/>
      <c r="H23" s="576">
        <v>6678.79</v>
      </c>
      <c r="I23" s="52">
        <v>6678.8</v>
      </c>
      <c r="J23" s="573">
        <v>1</v>
      </c>
    </row>
    <row r="24" spans="1:10" ht="21" customHeight="1" thickBot="1">
      <c r="A24" s="535"/>
      <c r="B24" s="534">
        <v>75095</v>
      </c>
      <c r="C24" s="55"/>
      <c r="D24" s="24" t="s">
        <v>14</v>
      </c>
      <c r="E24" s="533">
        <v>20000</v>
      </c>
      <c r="F24" s="532">
        <v>0</v>
      </c>
      <c r="G24" s="531"/>
      <c r="H24" s="533">
        <v>20000</v>
      </c>
      <c r="I24" s="52">
        <v>0</v>
      </c>
      <c r="J24" s="530">
        <v>0</v>
      </c>
    </row>
    <row r="25" spans="1:10" ht="100.5" customHeight="1" thickBot="1">
      <c r="A25" s="535"/>
      <c r="B25" s="534"/>
      <c r="C25" s="55">
        <v>2007</v>
      </c>
      <c r="D25" s="24" t="s">
        <v>240</v>
      </c>
      <c r="E25" s="533">
        <v>20000</v>
      </c>
      <c r="F25" s="532">
        <v>0</v>
      </c>
      <c r="G25" s="531"/>
      <c r="H25" s="533">
        <v>20000</v>
      </c>
      <c r="I25" s="52">
        <v>0</v>
      </c>
      <c r="J25" s="530">
        <v>0</v>
      </c>
    </row>
    <row r="26" spans="1:10" ht="81" customHeight="1" thickBot="1">
      <c r="A26" s="46">
        <v>756</v>
      </c>
      <c r="B26" s="269"/>
      <c r="C26" s="97"/>
      <c r="D26" s="23" t="s">
        <v>33</v>
      </c>
      <c r="E26" s="53">
        <f>E27+E34+E40+E47+E53</f>
        <v>6396880</v>
      </c>
      <c r="F26" s="735">
        <v>0</v>
      </c>
      <c r="G26" s="736"/>
      <c r="H26" s="53">
        <v>6396880</v>
      </c>
      <c r="I26" s="264">
        <f>I27+I34+I40+I53+I47</f>
        <v>2710240.17</v>
      </c>
      <c r="J26" s="446">
        <f>I26/H26</f>
        <v>0.42368157132852263</v>
      </c>
    </row>
    <row r="27" spans="1:10" ht="34.5" customHeight="1">
      <c r="A27" s="747"/>
      <c r="B27" s="726">
        <v>75601</v>
      </c>
      <c r="C27" s="742"/>
      <c r="D27" s="729" t="s">
        <v>34</v>
      </c>
      <c r="E27" s="732">
        <f>E31+E32</f>
        <v>3200</v>
      </c>
      <c r="F27" s="783">
        <v>0</v>
      </c>
      <c r="G27" s="784"/>
      <c r="H27" s="732">
        <f>H31+H32</f>
        <v>3200</v>
      </c>
      <c r="I27" s="732">
        <f>I31+I32</f>
        <v>1365</v>
      </c>
      <c r="J27" s="789">
        <f>I27/H27</f>
        <v>0.42656250000000001</v>
      </c>
    </row>
    <row r="28" spans="1:10" ht="2.25" customHeight="1">
      <c r="A28" s="748"/>
      <c r="B28" s="727"/>
      <c r="C28" s="797"/>
      <c r="D28" s="730"/>
      <c r="E28" s="733"/>
      <c r="F28" s="785"/>
      <c r="G28" s="786"/>
      <c r="H28" s="733"/>
      <c r="I28" s="733"/>
      <c r="J28" s="790"/>
    </row>
    <row r="29" spans="1:10" ht="5.25" customHeight="1" thickBot="1">
      <c r="A29" s="748"/>
      <c r="B29" s="727"/>
      <c r="C29" s="797"/>
      <c r="D29" s="730"/>
      <c r="E29" s="733"/>
      <c r="F29" s="785"/>
      <c r="G29" s="786"/>
      <c r="H29" s="733"/>
      <c r="I29" s="733"/>
      <c r="J29" s="790"/>
    </row>
    <row r="30" spans="1:10" ht="15.75" hidden="1" customHeight="1" thickBot="1">
      <c r="A30" s="748"/>
      <c r="B30" s="728"/>
      <c r="C30" s="743"/>
      <c r="D30" s="731"/>
      <c r="E30" s="734"/>
      <c r="F30" s="787"/>
      <c r="G30" s="788"/>
      <c r="H30" s="734"/>
      <c r="I30" s="734"/>
      <c r="J30" s="255"/>
    </row>
    <row r="31" spans="1:10" ht="33.75" customHeight="1" thickBot="1">
      <c r="A31" s="748"/>
      <c r="B31" s="726"/>
      <c r="C31" s="96">
        <v>350</v>
      </c>
      <c r="D31" s="33" t="s">
        <v>35</v>
      </c>
      <c r="E31" s="249">
        <v>3000</v>
      </c>
      <c r="F31" s="724">
        <v>0</v>
      </c>
      <c r="G31" s="744"/>
      <c r="H31" s="249">
        <v>3000</v>
      </c>
      <c r="I31" s="266">
        <v>1365</v>
      </c>
      <c r="J31" s="267">
        <f>I31/H31</f>
        <v>0.45500000000000002</v>
      </c>
    </row>
    <row r="32" spans="1:10" ht="16.5" customHeight="1">
      <c r="A32" s="748"/>
      <c r="B32" s="727"/>
      <c r="C32" s="742">
        <v>910</v>
      </c>
      <c r="D32" s="729" t="s">
        <v>36</v>
      </c>
      <c r="E32" s="732">
        <v>200</v>
      </c>
      <c r="F32" s="783">
        <v>0</v>
      </c>
      <c r="G32" s="784"/>
      <c r="H32" s="732">
        <v>200</v>
      </c>
      <c r="I32" s="732">
        <v>0</v>
      </c>
      <c r="J32" s="789">
        <f>I32/H32</f>
        <v>0</v>
      </c>
    </row>
    <row r="33" spans="1:10" ht="14.25" customHeight="1" thickBot="1">
      <c r="A33" s="748"/>
      <c r="B33" s="728"/>
      <c r="C33" s="743"/>
      <c r="D33" s="731"/>
      <c r="E33" s="734"/>
      <c r="F33" s="787"/>
      <c r="G33" s="788"/>
      <c r="H33" s="734"/>
      <c r="I33" s="734"/>
      <c r="J33" s="791"/>
    </row>
    <row r="34" spans="1:10" ht="66.75" customHeight="1" thickBot="1">
      <c r="A34" s="748"/>
      <c r="B34" s="263">
        <v>75615</v>
      </c>
      <c r="C34" s="55"/>
      <c r="D34" s="24" t="s">
        <v>37</v>
      </c>
      <c r="E34" s="256">
        <f>E35+E36+E37+E39</f>
        <v>3133000</v>
      </c>
      <c r="F34" s="737">
        <v>0</v>
      </c>
      <c r="G34" s="738"/>
      <c r="H34" s="256">
        <f>H35+H36+H37+H39</f>
        <v>3133000</v>
      </c>
      <c r="I34" s="266">
        <v>1386170.02</v>
      </c>
      <c r="J34" s="267">
        <f t="shared" ref="J34:J46" si="1">I34/H34</f>
        <v>0.44244175550590487</v>
      </c>
    </row>
    <row r="35" spans="1:10" ht="20.25" customHeight="1" thickBot="1">
      <c r="A35" s="748"/>
      <c r="B35" s="726"/>
      <c r="C35" s="55">
        <v>310</v>
      </c>
      <c r="D35" s="24" t="s">
        <v>38</v>
      </c>
      <c r="E35" s="256">
        <v>2855000</v>
      </c>
      <c r="F35" s="737">
        <v>0</v>
      </c>
      <c r="G35" s="738"/>
      <c r="H35" s="256">
        <v>2855000</v>
      </c>
      <c r="I35" s="266">
        <v>1262104.02</v>
      </c>
      <c r="J35" s="267">
        <f t="shared" si="1"/>
        <v>0.44206795796847637</v>
      </c>
    </row>
    <row r="36" spans="1:10" ht="21" customHeight="1" thickBot="1">
      <c r="A36" s="748"/>
      <c r="B36" s="727"/>
      <c r="C36" s="55">
        <v>320</v>
      </c>
      <c r="D36" s="24" t="s">
        <v>39</v>
      </c>
      <c r="E36" s="256">
        <v>47000</v>
      </c>
      <c r="F36" s="722">
        <v>0</v>
      </c>
      <c r="G36" s="739"/>
      <c r="H36" s="256">
        <v>47000</v>
      </c>
      <c r="I36" s="266">
        <v>5203</v>
      </c>
      <c r="J36" s="267">
        <f t="shared" si="1"/>
        <v>0.11070212765957446</v>
      </c>
    </row>
    <row r="37" spans="1:10" ht="23.25" customHeight="1" thickBot="1">
      <c r="A37" s="748"/>
      <c r="B37" s="727"/>
      <c r="C37" s="55">
        <v>330</v>
      </c>
      <c r="D37" s="24" t="s">
        <v>40</v>
      </c>
      <c r="E37" s="256">
        <v>230000</v>
      </c>
      <c r="F37" s="722">
        <v>0</v>
      </c>
      <c r="G37" s="739"/>
      <c r="H37" s="256">
        <v>230000</v>
      </c>
      <c r="I37" s="266">
        <v>115726</v>
      </c>
      <c r="J37" s="267">
        <f t="shared" si="1"/>
        <v>0.50315652173913039</v>
      </c>
    </row>
    <row r="38" spans="1:10" ht="23.25" customHeight="1" thickBot="1">
      <c r="A38" s="748"/>
      <c r="B38" s="727"/>
      <c r="C38" s="55">
        <v>340</v>
      </c>
      <c r="D38" s="24" t="s">
        <v>42</v>
      </c>
      <c r="E38" s="502">
        <v>0</v>
      </c>
      <c r="F38" s="722">
        <v>0</v>
      </c>
      <c r="G38" s="739"/>
      <c r="H38" s="502">
        <v>0</v>
      </c>
      <c r="I38" s="483">
        <v>3137</v>
      </c>
      <c r="J38" s="484">
        <v>0</v>
      </c>
    </row>
    <row r="39" spans="1:10" ht="31.5" customHeight="1" thickBot="1">
      <c r="A39" s="748"/>
      <c r="B39" s="728"/>
      <c r="C39" s="55">
        <v>910</v>
      </c>
      <c r="D39" s="24" t="s">
        <v>36</v>
      </c>
      <c r="E39" s="256">
        <v>1000</v>
      </c>
      <c r="F39" s="737">
        <v>0</v>
      </c>
      <c r="G39" s="738"/>
      <c r="H39" s="256">
        <v>1000</v>
      </c>
      <c r="I39" s="266">
        <v>0</v>
      </c>
      <c r="J39" s="267">
        <f t="shared" si="1"/>
        <v>0</v>
      </c>
    </row>
    <row r="40" spans="1:10" ht="15" customHeight="1" thickBot="1">
      <c r="A40" s="748"/>
      <c r="B40" s="22">
        <v>75616</v>
      </c>
      <c r="C40" s="55"/>
      <c r="D40" s="24" t="s">
        <v>41</v>
      </c>
      <c r="E40" s="256">
        <f>E41+E42+E43+E44+E45+E46</f>
        <v>1314532</v>
      </c>
      <c r="F40" s="737">
        <v>0</v>
      </c>
      <c r="G40" s="738"/>
      <c r="H40" s="256">
        <f>H41+H42+H43+H44+H45+H46</f>
        <v>1314532</v>
      </c>
      <c r="I40" s="266">
        <f>I41+I42+I43+I44+I45+I46</f>
        <v>476435.58999999997</v>
      </c>
      <c r="J40" s="267">
        <f t="shared" si="1"/>
        <v>0.36243742259602657</v>
      </c>
    </row>
    <row r="41" spans="1:10" ht="15" customHeight="1" thickBot="1">
      <c r="A41" s="748"/>
      <c r="B41" s="726"/>
      <c r="C41" s="55">
        <v>310</v>
      </c>
      <c r="D41" s="24" t="s">
        <v>38</v>
      </c>
      <c r="E41" s="256">
        <v>520532</v>
      </c>
      <c r="F41" s="722">
        <v>0</v>
      </c>
      <c r="G41" s="739"/>
      <c r="H41" s="256">
        <v>520532</v>
      </c>
      <c r="I41" s="266">
        <v>194912.88</v>
      </c>
      <c r="J41" s="267">
        <f t="shared" si="1"/>
        <v>0.37444937102810205</v>
      </c>
    </row>
    <row r="42" spans="1:10" ht="15" customHeight="1" thickBot="1">
      <c r="A42" s="748"/>
      <c r="B42" s="727"/>
      <c r="C42" s="55">
        <v>320</v>
      </c>
      <c r="D42" s="24" t="s">
        <v>39</v>
      </c>
      <c r="E42" s="256">
        <v>607000</v>
      </c>
      <c r="F42" s="792">
        <v>0</v>
      </c>
      <c r="G42" s="793"/>
      <c r="H42" s="256">
        <v>607000</v>
      </c>
      <c r="I42" s="266">
        <v>198291.3</v>
      </c>
      <c r="J42" s="267">
        <f t="shared" si="1"/>
        <v>0.32667429983525531</v>
      </c>
    </row>
    <row r="43" spans="1:10" ht="15" customHeight="1" thickBot="1">
      <c r="A43" s="748"/>
      <c r="B43" s="727"/>
      <c r="C43" s="55">
        <v>340</v>
      </c>
      <c r="D43" s="24" t="s">
        <v>42</v>
      </c>
      <c r="E43" s="256">
        <v>36000</v>
      </c>
      <c r="F43" s="722">
        <v>0</v>
      </c>
      <c r="G43" s="739"/>
      <c r="H43" s="256">
        <v>36000</v>
      </c>
      <c r="I43" s="266">
        <v>13813.5</v>
      </c>
      <c r="J43" s="267">
        <f t="shared" si="1"/>
        <v>0.38370833333333332</v>
      </c>
    </row>
    <row r="44" spans="1:10" ht="15" customHeight="1" thickBot="1">
      <c r="A44" s="748"/>
      <c r="B44" s="727"/>
      <c r="C44" s="55">
        <v>360</v>
      </c>
      <c r="D44" s="24" t="s">
        <v>43</v>
      </c>
      <c r="E44" s="256">
        <v>30000</v>
      </c>
      <c r="F44" s="740">
        <v>0</v>
      </c>
      <c r="G44" s="741"/>
      <c r="H44" s="256">
        <v>30000</v>
      </c>
      <c r="I44" s="266">
        <v>14820</v>
      </c>
      <c r="J44" s="267">
        <f t="shared" si="1"/>
        <v>0.49399999999999999</v>
      </c>
    </row>
    <row r="45" spans="1:10" ht="15" customHeight="1" thickBot="1">
      <c r="A45" s="748"/>
      <c r="B45" s="727"/>
      <c r="C45" s="55">
        <v>500</v>
      </c>
      <c r="D45" s="24" t="s">
        <v>44</v>
      </c>
      <c r="E45" s="256">
        <v>100000</v>
      </c>
      <c r="F45" s="722">
        <v>0</v>
      </c>
      <c r="G45" s="739"/>
      <c r="H45" s="256">
        <v>100000</v>
      </c>
      <c r="I45" s="266">
        <v>52197</v>
      </c>
      <c r="J45" s="267">
        <f t="shared" si="1"/>
        <v>0.52197000000000005</v>
      </c>
    </row>
    <row r="46" spans="1:10" ht="15" customHeight="1" thickBot="1">
      <c r="A46" s="748"/>
      <c r="B46" s="728"/>
      <c r="C46" s="55">
        <v>910</v>
      </c>
      <c r="D46" s="24" t="s">
        <v>36</v>
      </c>
      <c r="E46" s="256">
        <v>21000</v>
      </c>
      <c r="F46" s="722">
        <v>0</v>
      </c>
      <c r="G46" s="739"/>
      <c r="H46" s="256">
        <f>E46</f>
        <v>21000</v>
      </c>
      <c r="I46" s="266">
        <v>2400.91</v>
      </c>
      <c r="J46" s="267">
        <f t="shared" si="1"/>
        <v>0.11432904761904761</v>
      </c>
    </row>
    <row r="47" spans="1:10" ht="50.25" customHeight="1" thickBot="1">
      <c r="A47" s="748"/>
      <c r="B47" s="22">
        <v>75618</v>
      </c>
      <c r="C47" s="55"/>
      <c r="D47" s="24" t="s">
        <v>45</v>
      </c>
      <c r="E47" s="256">
        <f>E48+E49+E50+E51+E52</f>
        <v>155000</v>
      </c>
      <c r="F47" s="799">
        <v>0</v>
      </c>
      <c r="G47" s="800"/>
      <c r="H47" s="256">
        <f>H48+H49+H50+H51+H52</f>
        <v>155000</v>
      </c>
      <c r="I47" s="266">
        <f>I48+I49+I50+I51+I52</f>
        <v>77597.3</v>
      </c>
      <c r="J47" s="267">
        <f t="shared" ref="J47:J60" si="2">I47/H47</f>
        <v>0.50062774193548387</v>
      </c>
    </row>
    <row r="48" spans="1:10" ht="15" customHeight="1" thickBot="1">
      <c r="A48" s="748"/>
      <c r="B48" s="726"/>
      <c r="C48" s="55">
        <v>410</v>
      </c>
      <c r="D48" s="24" t="s">
        <v>46</v>
      </c>
      <c r="E48" s="256">
        <v>20000</v>
      </c>
      <c r="F48" s="722">
        <v>0</v>
      </c>
      <c r="G48" s="739"/>
      <c r="H48" s="256">
        <v>20000</v>
      </c>
      <c r="I48" s="266">
        <v>4198</v>
      </c>
      <c r="J48" s="267">
        <f t="shared" si="2"/>
        <v>0.2099</v>
      </c>
    </row>
    <row r="49" spans="1:10" ht="15" customHeight="1" thickBot="1">
      <c r="A49" s="748"/>
      <c r="B49" s="727"/>
      <c r="C49" s="55">
        <v>460</v>
      </c>
      <c r="D49" s="24" t="s">
        <v>47</v>
      </c>
      <c r="E49" s="256">
        <v>45000</v>
      </c>
      <c r="F49" s="722">
        <v>0</v>
      </c>
      <c r="G49" s="739"/>
      <c r="H49" s="256">
        <v>45000</v>
      </c>
      <c r="I49" s="266">
        <v>0</v>
      </c>
      <c r="J49" s="267">
        <f t="shared" si="2"/>
        <v>0</v>
      </c>
    </row>
    <row r="50" spans="1:10" ht="15" customHeight="1" thickBot="1">
      <c r="A50" s="748"/>
      <c r="B50" s="727"/>
      <c r="C50" s="55">
        <v>480</v>
      </c>
      <c r="D50" s="24" t="s">
        <v>48</v>
      </c>
      <c r="E50" s="256">
        <v>45000</v>
      </c>
      <c r="F50" s="724">
        <v>0</v>
      </c>
      <c r="G50" s="744"/>
      <c r="H50" s="256">
        <v>45000</v>
      </c>
      <c r="I50" s="266">
        <v>32271.39</v>
      </c>
      <c r="J50" s="267">
        <f t="shared" si="2"/>
        <v>0.71714199999999995</v>
      </c>
    </row>
    <row r="51" spans="1:10" ht="15" customHeight="1" thickBot="1">
      <c r="A51" s="748"/>
      <c r="B51" s="727"/>
      <c r="C51" s="55">
        <v>490</v>
      </c>
      <c r="D51" s="24" t="s">
        <v>49</v>
      </c>
      <c r="E51" s="256">
        <v>40000</v>
      </c>
      <c r="F51" s="740">
        <v>0</v>
      </c>
      <c r="G51" s="741"/>
      <c r="H51" s="256">
        <v>40000</v>
      </c>
      <c r="I51" s="266">
        <v>41127.910000000003</v>
      </c>
      <c r="J51" s="267">
        <f t="shared" si="2"/>
        <v>1.0281977500000001</v>
      </c>
    </row>
    <row r="52" spans="1:10" ht="15" customHeight="1" thickBot="1">
      <c r="A52" s="748"/>
      <c r="B52" s="728"/>
      <c r="C52" s="55">
        <v>690</v>
      </c>
      <c r="D52" s="24" t="s">
        <v>31</v>
      </c>
      <c r="E52" s="256">
        <v>5000</v>
      </c>
      <c r="F52" s="737">
        <v>0</v>
      </c>
      <c r="G52" s="798"/>
      <c r="H52" s="256">
        <v>5000</v>
      </c>
      <c r="I52" s="266">
        <v>0</v>
      </c>
      <c r="J52" s="267">
        <v>0</v>
      </c>
    </row>
    <row r="53" spans="1:10" ht="15" customHeight="1" thickBot="1">
      <c r="A53" s="748"/>
      <c r="B53" s="22">
        <v>75621</v>
      </c>
      <c r="C53" s="22"/>
      <c r="D53" s="24" t="s">
        <v>50</v>
      </c>
      <c r="E53" s="256">
        <f>E54+E55</f>
        <v>1791148</v>
      </c>
      <c r="F53" s="737">
        <v>0</v>
      </c>
      <c r="G53" s="738"/>
      <c r="H53" s="256">
        <v>1791148</v>
      </c>
      <c r="I53" s="266">
        <f>I54+I55</f>
        <v>768672.26</v>
      </c>
      <c r="J53" s="267">
        <f t="shared" si="2"/>
        <v>0.4291506117864074</v>
      </c>
    </row>
    <row r="54" spans="1:10" ht="15" customHeight="1" thickBot="1">
      <c r="A54" s="748"/>
      <c r="B54" s="726"/>
      <c r="C54" s="55">
        <v>10</v>
      </c>
      <c r="D54" s="24" t="s">
        <v>51</v>
      </c>
      <c r="E54" s="256">
        <v>1776148</v>
      </c>
      <c r="F54" s="737">
        <v>0</v>
      </c>
      <c r="G54" s="738"/>
      <c r="H54" s="256">
        <f>E54</f>
        <v>1776148</v>
      </c>
      <c r="I54" s="266">
        <v>759655</v>
      </c>
      <c r="J54" s="267">
        <f t="shared" si="2"/>
        <v>0.4276980296686988</v>
      </c>
    </row>
    <row r="55" spans="1:10" ht="15" customHeight="1" thickBot="1">
      <c r="A55" s="760"/>
      <c r="B55" s="728"/>
      <c r="C55" s="55">
        <v>20</v>
      </c>
      <c r="D55" s="24" t="s">
        <v>52</v>
      </c>
      <c r="E55" s="256">
        <v>15000</v>
      </c>
      <c r="F55" s="737">
        <v>0</v>
      </c>
      <c r="G55" s="738"/>
      <c r="H55" s="256">
        <v>15000</v>
      </c>
      <c r="I55" s="266">
        <v>9017.26</v>
      </c>
      <c r="J55" s="267">
        <f t="shared" si="2"/>
        <v>0.60115066666666672</v>
      </c>
    </row>
    <row r="56" spans="1:10" ht="24.75" customHeight="1" thickBot="1">
      <c r="A56" s="46">
        <v>758</v>
      </c>
      <c r="B56" s="269"/>
      <c r="C56" s="269"/>
      <c r="D56" s="23" t="s">
        <v>53</v>
      </c>
      <c r="E56" s="53">
        <f>E57+E59+E61</f>
        <v>3416957</v>
      </c>
      <c r="F56" s="735">
        <f>F57+F59+F61</f>
        <v>0</v>
      </c>
      <c r="G56" s="736"/>
      <c r="H56" s="53">
        <f>H57+H59+H61</f>
        <v>3416957</v>
      </c>
      <c r="I56" s="264">
        <f>I57+I59+I61</f>
        <v>1992123.19</v>
      </c>
      <c r="J56" s="267">
        <f t="shared" si="2"/>
        <v>0.58301090414658419</v>
      </c>
    </row>
    <row r="57" spans="1:10" ht="31.5" customHeight="1" thickBot="1">
      <c r="A57" s="747"/>
      <c r="B57" s="22">
        <v>75801</v>
      </c>
      <c r="C57" s="22"/>
      <c r="D57" s="24" t="s">
        <v>54</v>
      </c>
      <c r="E57" s="256">
        <f>E58</f>
        <v>2593719</v>
      </c>
      <c r="F57" s="737">
        <v>0</v>
      </c>
      <c r="G57" s="738"/>
      <c r="H57" s="256">
        <v>2593719</v>
      </c>
      <c r="I57" s="266">
        <v>1586488</v>
      </c>
      <c r="J57" s="267">
        <f t="shared" si="2"/>
        <v>0.61166533460255335</v>
      </c>
    </row>
    <row r="58" spans="1:10" ht="21" customHeight="1" thickBot="1">
      <c r="A58" s="748"/>
      <c r="B58" s="22"/>
      <c r="C58" s="22">
        <v>2920</v>
      </c>
      <c r="D58" s="24" t="s">
        <v>55</v>
      </c>
      <c r="E58" s="256">
        <v>2593719</v>
      </c>
      <c r="F58" s="737">
        <v>0</v>
      </c>
      <c r="G58" s="738"/>
      <c r="H58" s="256">
        <v>2593719</v>
      </c>
      <c r="I58" s="266">
        <v>1586488</v>
      </c>
      <c r="J58" s="267">
        <f t="shared" si="2"/>
        <v>0.61166533460255335</v>
      </c>
    </row>
    <row r="59" spans="1:10" ht="24.75" customHeight="1" thickBot="1">
      <c r="A59" s="748"/>
      <c r="B59" s="22">
        <v>75807</v>
      </c>
      <c r="C59" s="22"/>
      <c r="D59" s="24" t="s">
        <v>204</v>
      </c>
      <c r="E59" s="256">
        <f>E60</f>
        <v>785238</v>
      </c>
      <c r="F59" s="722">
        <v>0</v>
      </c>
      <c r="G59" s="723"/>
      <c r="H59" s="256">
        <f>H60</f>
        <v>785238</v>
      </c>
      <c r="I59" s="266">
        <f>I60</f>
        <v>392622</v>
      </c>
      <c r="J59" s="267">
        <f t="shared" si="2"/>
        <v>0.5000038204977344</v>
      </c>
    </row>
    <row r="60" spans="1:10" ht="25.5" customHeight="1" thickBot="1">
      <c r="A60" s="748"/>
      <c r="B60" s="22"/>
      <c r="C60" s="22">
        <v>2920</v>
      </c>
      <c r="D60" s="24" t="s">
        <v>55</v>
      </c>
      <c r="E60" s="256">
        <v>785238</v>
      </c>
      <c r="F60" s="722">
        <v>0</v>
      </c>
      <c r="G60" s="723"/>
      <c r="H60" s="256">
        <v>785238</v>
      </c>
      <c r="I60" s="266">
        <v>392622</v>
      </c>
      <c r="J60" s="267">
        <f t="shared" si="2"/>
        <v>0.5000038204977344</v>
      </c>
    </row>
    <row r="61" spans="1:10" ht="26.25" customHeight="1" thickBot="1">
      <c r="A61" s="748"/>
      <c r="B61" s="262">
        <v>75814</v>
      </c>
      <c r="C61" s="262"/>
      <c r="D61" s="268" t="s">
        <v>56</v>
      </c>
      <c r="E61" s="266">
        <f>E62+E63+E64</f>
        <v>38000</v>
      </c>
      <c r="F61" s="722">
        <f>F62+F63+F64</f>
        <v>0</v>
      </c>
      <c r="G61" s="739"/>
      <c r="H61" s="266">
        <f>H62+H63+H64</f>
        <v>38000</v>
      </c>
      <c r="I61" s="266">
        <f>I62+I63+I64</f>
        <v>13013.19</v>
      </c>
      <c r="J61" s="267">
        <f>I61/H61</f>
        <v>0.34245236842105264</v>
      </c>
    </row>
    <row r="62" spans="1:10" ht="22.5" customHeight="1" thickBot="1">
      <c r="A62" s="748"/>
      <c r="B62" s="726"/>
      <c r="C62" s="98">
        <v>920</v>
      </c>
      <c r="D62" s="268" t="s">
        <v>28</v>
      </c>
      <c r="E62" s="266">
        <v>15000</v>
      </c>
      <c r="F62" s="722">
        <v>0</v>
      </c>
      <c r="G62" s="739"/>
      <c r="H62" s="266">
        <v>15000</v>
      </c>
      <c r="I62" s="266">
        <v>229.42</v>
      </c>
      <c r="J62" s="267">
        <f>I62/H62</f>
        <v>1.5294666666666666E-2</v>
      </c>
    </row>
    <row r="63" spans="1:10" ht="27.75" customHeight="1" thickBot="1">
      <c r="A63" s="748"/>
      <c r="B63" s="727"/>
      <c r="C63" s="55">
        <v>970</v>
      </c>
      <c r="D63" s="24" t="s">
        <v>57</v>
      </c>
      <c r="E63" s="256">
        <v>0</v>
      </c>
      <c r="F63" s="722">
        <v>0</v>
      </c>
      <c r="G63" s="739"/>
      <c r="H63" s="256">
        <v>0</v>
      </c>
      <c r="I63" s="266">
        <v>12783.77</v>
      </c>
      <c r="J63" s="267">
        <v>0</v>
      </c>
    </row>
    <row r="64" spans="1:10" ht="48.75" customHeight="1" thickBot="1">
      <c r="A64" s="760"/>
      <c r="B64" s="728"/>
      <c r="C64" s="55">
        <v>2030</v>
      </c>
      <c r="D64" s="24" t="str">
        <f>$D$76</f>
        <v>Dotacje celowe otrzymane z budżetu państwa na realizację własnych zadań bieżących gmin (związków gmin)</v>
      </c>
      <c r="E64" s="256">
        <v>23000</v>
      </c>
      <c r="F64" s="722">
        <v>0</v>
      </c>
      <c r="G64" s="723"/>
      <c r="H64" s="256">
        <v>23000</v>
      </c>
      <c r="I64" s="266">
        <v>0</v>
      </c>
      <c r="J64" s="267">
        <f>I64/H64</f>
        <v>0</v>
      </c>
    </row>
    <row r="65" spans="1:10" ht="18.75" customHeight="1" thickBot="1">
      <c r="A65" s="46">
        <v>801</v>
      </c>
      <c r="B65" s="269"/>
      <c r="C65" s="269"/>
      <c r="D65" s="23" t="s">
        <v>11</v>
      </c>
      <c r="E65" s="53">
        <f>E66+E70+E79</f>
        <v>250150</v>
      </c>
      <c r="F65" s="758">
        <v>252396</v>
      </c>
      <c r="G65" s="759"/>
      <c r="H65" s="53">
        <v>502546</v>
      </c>
      <c r="I65" s="264">
        <v>272065.46999999997</v>
      </c>
      <c r="J65" s="267">
        <f>I65/H65</f>
        <v>0.54137426225658936</v>
      </c>
    </row>
    <row r="66" spans="1:10" ht="18.75" customHeight="1" thickBot="1">
      <c r="A66" s="747"/>
      <c r="B66" s="262">
        <v>80101</v>
      </c>
      <c r="C66" s="263"/>
      <c r="D66" s="33" t="s">
        <v>207</v>
      </c>
      <c r="E66" s="249">
        <f>E67</f>
        <v>150</v>
      </c>
      <c r="F66" s="722">
        <v>0</v>
      </c>
      <c r="G66" s="723"/>
      <c r="H66" s="266">
        <v>26100</v>
      </c>
      <c r="I66" s="251">
        <v>281.17</v>
      </c>
      <c r="J66" s="267">
        <f>I66/H66</f>
        <v>1.0772796934865901E-2</v>
      </c>
    </row>
    <row r="67" spans="1:10" ht="18.75" customHeight="1" thickBot="1">
      <c r="A67" s="822"/>
      <c r="B67" s="250"/>
      <c r="C67" s="98">
        <v>690</v>
      </c>
      <c r="D67" s="268" t="s">
        <v>208</v>
      </c>
      <c r="E67" s="266">
        <v>150</v>
      </c>
      <c r="F67" s="724">
        <v>0</v>
      </c>
      <c r="G67" s="725"/>
      <c r="H67" s="266">
        <v>150</v>
      </c>
      <c r="I67" s="251">
        <v>9</v>
      </c>
      <c r="J67" s="267">
        <f>I67/H67</f>
        <v>0.06</v>
      </c>
    </row>
    <row r="68" spans="1:10" ht="18.75" customHeight="1" thickBot="1">
      <c r="A68" s="822"/>
      <c r="B68" s="321"/>
      <c r="C68" s="324">
        <v>940</v>
      </c>
      <c r="D68" s="322" t="s">
        <v>224</v>
      </c>
      <c r="E68" s="323">
        <v>0</v>
      </c>
      <c r="F68" s="722">
        <v>0</v>
      </c>
      <c r="G68" s="739"/>
      <c r="H68" s="323">
        <v>0</v>
      </c>
      <c r="I68" s="323">
        <v>272.17</v>
      </c>
      <c r="J68" s="320">
        <v>0</v>
      </c>
    </row>
    <row r="69" spans="1:10" ht="55.5" customHeight="1" thickBot="1">
      <c r="A69" s="822"/>
      <c r="B69" s="414"/>
      <c r="C69" s="418">
        <v>2030</v>
      </c>
      <c r="D69" s="415" t="s">
        <v>59</v>
      </c>
      <c r="E69" s="416">
        <v>0</v>
      </c>
      <c r="F69" s="781">
        <v>0</v>
      </c>
      <c r="G69" s="782"/>
      <c r="H69" s="416">
        <v>0</v>
      </c>
      <c r="I69" s="416">
        <v>0</v>
      </c>
      <c r="J69" s="413">
        <v>0</v>
      </c>
    </row>
    <row r="70" spans="1:10" ht="22.5" customHeight="1">
      <c r="A70" s="822"/>
      <c r="B70" s="726">
        <v>80104</v>
      </c>
      <c r="C70" s="726"/>
      <c r="D70" s="729" t="s">
        <v>58</v>
      </c>
      <c r="E70" s="732">
        <v>89000</v>
      </c>
      <c r="F70" s="763">
        <v>81771</v>
      </c>
      <c r="G70" s="764"/>
      <c r="H70" s="732">
        <v>170771</v>
      </c>
      <c r="I70" s="732">
        <v>59366.3</v>
      </c>
      <c r="J70" s="789">
        <f>I70/H70</f>
        <v>0.34763689385200064</v>
      </c>
    </row>
    <row r="71" spans="1:10" ht="15" hidden="1" customHeight="1">
      <c r="A71" s="822"/>
      <c r="B71" s="727"/>
      <c r="C71" s="727"/>
      <c r="D71" s="730"/>
      <c r="E71" s="733"/>
      <c r="F71" s="849"/>
      <c r="G71" s="850"/>
      <c r="H71" s="733"/>
      <c r="I71" s="733"/>
      <c r="J71" s="790"/>
    </row>
    <row r="72" spans="1:10" ht="0.75" customHeight="1" thickBot="1">
      <c r="A72" s="822"/>
      <c r="B72" s="727"/>
      <c r="C72" s="727"/>
      <c r="D72" s="730"/>
      <c r="E72" s="733"/>
      <c r="F72" s="849"/>
      <c r="G72" s="850"/>
      <c r="H72" s="733"/>
      <c r="I72" s="733"/>
      <c r="J72" s="790"/>
    </row>
    <row r="73" spans="1:10" ht="15.75" hidden="1" customHeight="1" thickBot="1">
      <c r="A73" s="822"/>
      <c r="B73" s="728"/>
      <c r="C73" s="728"/>
      <c r="D73" s="731"/>
      <c r="E73" s="734"/>
      <c r="F73" s="765"/>
      <c r="G73" s="766"/>
      <c r="H73" s="734"/>
      <c r="I73" s="734"/>
      <c r="J73" s="791"/>
    </row>
    <row r="74" spans="1:10" ht="30.75" customHeight="1" thickBot="1">
      <c r="A74" s="822"/>
      <c r="B74" s="726"/>
      <c r="C74" s="98">
        <v>660</v>
      </c>
      <c r="D74" s="268" t="s">
        <v>187</v>
      </c>
      <c r="E74" s="266">
        <v>17000</v>
      </c>
      <c r="F74" s="745">
        <v>0</v>
      </c>
      <c r="G74" s="746"/>
      <c r="H74" s="266">
        <v>17000</v>
      </c>
      <c r="I74" s="266">
        <v>2758</v>
      </c>
      <c r="J74" s="267">
        <f>I74/H74</f>
        <v>0.16223529411764706</v>
      </c>
    </row>
    <row r="75" spans="1:10" ht="47.25" customHeight="1" thickBot="1">
      <c r="A75" s="822"/>
      <c r="B75" s="727"/>
      <c r="C75" s="98">
        <v>670</v>
      </c>
      <c r="D75" s="33" t="s">
        <v>188</v>
      </c>
      <c r="E75" s="249">
        <v>72000</v>
      </c>
      <c r="F75" s="745">
        <v>0</v>
      </c>
      <c r="G75" s="746"/>
      <c r="H75" s="249">
        <f>E75</f>
        <v>72000</v>
      </c>
      <c r="I75" s="266">
        <v>15721.3</v>
      </c>
      <c r="J75" s="267">
        <f>I75/H75</f>
        <v>0.21835138888888889</v>
      </c>
    </row>
    <row r="76" spans="1:10" ht="8.25" customHeight="1">
      <c r="A76" s="822"/>
      <c r="B76" s="727"/>
      <c r="C76" s="742">
        <v>2030</v>
      </c>
      <c r="D76" s="729" t="s">
        <v>59</v>
      </c>
      <c r="E76" s="732">
        <v>0</v>
      </c>
      <c r="F76" s="763">
        <v>81771</v>
      </c>
      <c r="G76" s="764"/>
      <c r="H76" s="732">
        <f>F76</f>
        <v>81771</v>
      </c>
      <c r="I76" s="732">
        <v>40887</v>
      </c>
      <c r="J76" s="789">
        <f>I76/H76</f>
        <v>0.50001834391165567</v>
      </c>
    </row>
    <row r="77" spans="1:10" ht="25.5" customHeight="1">
      <c r="A77" s="822"/>
      <c r="B77" s="727"/>
      <c r="C77" s="797"/>
      <c r="D77" s="730"/>
      <c r="E77" s="733"/>
      <c r="F77" s="849"/>
      <c r="G77" s="850"/>
      <c r="H77" s="733"/>
      <c r="I77" s="733"/>
      <c r="J77" s="790"/>
    </row>
    <row r="78" spans="1:10" ht="12" customHeight="1" thickBot="1">
      <c r="A78" s="822"/>
      <c r="B78" s="728"/>
      <c r="C78" s="743"/>
      <c r="D78" s="731"/>
      <c r="E78" s="734"/>
      <c r="F78" s="765"/>
      <c r="G78" s="766"/>
      <c r="H78" s="734"/>
      <c r="I78" s="734"/>
      <c r="J78" s="791"/>
    </row>
    <row r="79" spans="1:10" ht="27" customHeight="1" thickBot="1">
      <c r="A79" s="822"/>
      <c r="B79" s="22">
        <v>80148</v>
      </c>
      <c r="C79" s="22"/>
      <c r="D79" s="24" t="s">
        <v>209</v>
      </c>
      <c r="E79" s="256">
        <f>E80+E81</f>
        <v>161000</v>
      </c>
      <c r="F79" s="724">
        <f>F80+F81</f>
        <v>0</v>
      </c>
      <c r="G79" s="725"/>
      <c r="H79" s="256">
        <f>H80+H81</f>
        <v>161000</v>
      </c>
      <c r="I79" s="266">
        <f>I80+I81</f>
        <v>41793</v>
      </c>
      <c r="J79" s="267">
        <f>I79/H79</f>
        <v>0.25958385093167702</v>
      </c>
    </row>
    <row r="80" spans="1:10" ht="27" customHeight="1" thickBot="1">
      <c r="A80" s="822"/>
      <c r="B80" s="726"/>
      <c r="C80" s="55">
        <v>830</v>
      </c>
      <c r="D80" s="24" t="s">
        <v>29</v>
      </c>
      <c r="E80" s="256">
        <v>155000</v>
      </c>
      <c r="F80" s="724">
        <v>0</v>
      </c>
      <c r="G80" s="725"/>
      <c r="H80" s="256">
        <v>155000</v>
      </c>
      <c r="I80" s="266">
        <v>38847</v>
      </c>
      <c r="J80" s="267">
        <f>I80/H80</f>
        <v>0.25062580645161292</v>
      </c>
    </row>
    <row r="81" spans="1:10" ht="24" customHeight="1" thickBot="1">
      <c r="A81" s="823"/>
      <c r="B81" s="803"/>
      <c r="C81" s="55">
        <v>970</v>
      </c>
      <c r="D81" s="24" t="s">
        <v>210</v>
      </c>
      <c r="E81" s="256">
        <v>6000</v>
      </c>
      <c r="F81" s="724">
        <v>0</v>
      </c>
      <c r="G81" s="725"/>
      <c r="H81" s="256">
        <v>6000</v>
      </c>
      <c r="I81" s="266">
        <v>2946</v>
      </c>
      <c r="J81" s="267">
        <f>I81/H81</f>
        <v>0.49099999999999999</v>
      </c>
    </row>
    <row r="82" spans="1:10" ht="24" customHeight="1" thickBot="1">
      <c r="A82" s="488"/>
      <c r="B82" s="534">
        <v>80195</v>
      </c>
      <c r="C82" s="55"/>
      <c r="D82" s="24" t="s">
        <v>14</v>
      </c>
      <c r="E82" s="502">
        <v>0</v>
      </c>
      <c r="F82" s="841">
        <v>170625</v>
      </c>
      <c r="G82" s="842"/>
      <c r="H82" s="502">
        <v>170625</v>
      </c>
      <c r="I82" s="483">
        <v>170625</v>
      </c>
      <c r="J82" s="484">
        <f>I82/H82</f>
        <v>1</v>
      </c>
    </row>
    <row r="83" spans="1:10" ht="94.5" customHeight="1" thickBot="1">
      <c r="A83" s="488"/>
      <c r="B83" s="514"/>
      <c r="C83" s="55">
        <v>2057</v>
      </c>
      <c r="D83" s="24" t="s">
        <v>240</v>
      </c>
      <c r="E83" s="502">
        <v>0</v>
      </c>
      <c r="F83" s="841">
        <v>170625</v>
      </c>
      <c r="G83" s="842"/>
      <c r="H83" s="502">
        <v>170625</v>
      </c>
      <c r="I83" s="483">
        <v>170625</v>
      </c>
      <c r="J83" s="484">
        <v>1</v>
      </c>
    </row>
    <row r="84" spans="1:10" ht="39" customHeight="1" thickBot="1">
      <c r="A84" s="261">
        <v>852</v>
      </c>
      <c r="B84" s="269"/>
      <c r="C84" s="269"/>
      <c r="D84" s="23" t="s">
        <v>21</v>
      </c>
      <c r="E84" s="53">
        <f>E85+E87+E91+E93+E95+E99</f>
        <v>289727</v>
      </c>
      <c r="F84" s="758">
        <f>F85+F87+F91+F93+F95+F99</f>
        <v>4020</v>
      </c>
      <c r="G84" s="759"/>
      <c r="H84" s="53">
        <f>H85+H87+H91+H93+H95+H99</f>
        <v>293747</v>
      </c>
      <c r="I84" s="264">
        <v>186007.42</v>
      </c>
      <c r="J84" s="267">
        <f>I84/H84</f>
        <v>0.63322321589667308</v>
      </c>
    </row>
    <row r="85" spans="1:10" ht="79.5" customHeight="1" thickBot="1">
      <c r="A85" s="715"/>
      <c r="B85" s="22">
        <v>85213</v>
      </c>
      <c r="C85" s="22"/>
      <c r="D85" s="24" t="s">
        <v>22</v>
      </c>
      <c r="E85" s="256">
        <f>E86</f>
        <v>14747</v>
      </c>
      <c r="F85" s="745">
        <f>F86</f>
        <v>0</v>
      </c>
      <c r="G85" s="746"/>
      <c r="H85" s="256">
        <f>H86</f>
        <v>14747</v>
      </c>
      <c r="I85" s="266">
        <f>I86</f>
        <v>7431</v>
      </c>
      <c r="J85" s="267">
        <f>I85/H85</f>
        <v>0.5038990981216519</v>
      </c>
    </row>
    <row r="86" spans="1:10" ht="46.5" customHeight="1" thickBot="1">
      <c r="A86" s="716"/>
      <c r="B86" s="22"/>
      <c r="C86" s="22">
        <v>2030</v>
      </c>
      <c r="D86" s="24" t="s">
        <v>59</v>
      </c>
      <c r="E86" s="256">
        <v>14747</v>
      </c>
      <c r="F86" s="745">
        <v>0</v>
      </c>
      <c r="G86" s="746"/>
      <c r="H86" s="256">
        <v>14747</v>
      </c>
      <c r="I86" s="266">
        <v>7431</v>
      </c>
      <c r="J86" s="267">
        <f>I86/H86</f>
        <v>0.5038990981216519</v>
      </c>
    </row>
    <row r="87" spans="1:10" ht="0.75" hidden="1" customHeight="1">
      <c r="A87" s="716"/>
      <c r="B87" s="726">
        <v>85214</v>
      </c>
      <c r="C87" s="726"/>
      <c r="D87" s="729" t="s">
        <v>61</v>
      </c>
      <c r="E87" s="732">
        <f>E90</f>
        <v>17980</v>
      </c>
      <c r="F87" s="851">
        <v>4020</v>
      </c>
      <c r="G87" s="852"/>
      <c r="H87" s="732">
        <f>H90</f>
        <v>22000</v>
      </c>
      <c r="I87" s="732">
        <v>8871</v>
      </c>
      <c r="J87" s="267">
        <f>I87/H87</f>
        <v>0.40322727272727271</v>
      </c>
    </row>
    <row r="88" spans="1:10" ht="15" customHeight="1">
      <c r="A88" s="716"/>
      <c r="B88" s="727"/>
      <c r="C88" s="727"/>
      <c r="D88" s="730"/>
      <c r="E88" s="733"/>
      <c r="F88" s="853"/>
      <c r="G88" s="854"/>
      <c r="H88" s="733"/>
      <c r="I88" s="733"/>
      <c r="J88" s="789">
        <v>0.4032</v>
      </c>
    </row>
    <row r="89" spans="1:10" ht="19.5" customHeight="1" thickBot="1">
      <c r="A89" s="716"/>
      <c r="B89" s="728"/>
      <c r="C89" s="728"/>
      <c r="D89" s="731"/>
      <c r="E89" s="734"/>
      <c r="F89" s="855"/>
      <c r="G89" s="856"/>
      <c r="H89" s="734"/>
      <c r="I89" s="734"/>
      <c r="J89" s="803"/>
    </row>
    <row r="90" spans="1:10" ht="53.25" customHeight="1" thickBot="1">
      <c r="A90" s="716"/>
      <c r="B90" s="22"/>
      <c r="C90" s="22">
        <v>2030</v>
      </c>
      <c r="D90" s="24" t="s">
        <v>59</v>
      </c>
      <c r="E90" s="256">
        <v>17980</v>
      </c>
      <c r="F90" s="847">
        <v>4020</v>
      </c>
      <c r="G90" s="848"/>
      <c r="H90" s="256">
        <v>22000</v>
      </c>
      <c r="I90" s="266">
        <v>8871</v>
      </c>
      <c r="J90" s="267">
        <f>I90/H90</f>
        <v>0.40322727272727271</v>
      </c>
    </row>
    <row r="91" spans="1:10" ht="20.25" customHeight="1" thickBot="1">
      <c r="A91" s="716"/>
      <c r="B91" s="22">
        <v>85216</v>
      </c>
      <c r="C91" s="22"/>
      <c r="D91" s="24" t="s">
        <v>62</v>
      </c>
      <c r="E91" s="256">
        <f>E92</f>
        <v>142000</v>
      </c>
      <c r="F91" s="722">
        <f>F92</f>
        <v>0</v>
      </c>
      <c r="G91" s="739"/>
      <c r="H91" s="256">
        <f>H92</f>
        <v>142000</v>
      </c>
      <c r="I91" s="266">
        <f>I92</f>
        <v>92313</v>
      </c>
      <c r="J91" s="267">
        <f>I91/H91</f>
        <v>0.65009154929577462</v>
      </c>
    </row>
    <row r="92" spans="1:10" ht="50.25" customHeight="1" thickBot="1">
      <c r="A92" s="716"/>
      <c r="B92" s="22"/>
      <c r="C92" s="22">
        <v>2030</v>
      </c>
      <c r="D92" s="24" t="s">
        <v>59</v>
      </c>
      <c r="E92" s="256">
        <v>142000</v>
      </c>
      <c r="F92" s="722">
        <v>0</v>
      </c>
      <c r="G92" s="739"/>
      <c r="H92" s="256">
        <v>142000</v>
      </c>
      <c r="I92" s="266">
        <v>92313</v>
      </c>
      <c r="J92" s="267">
        <f>I92/H92</f>
        <v>0.65009154929577462</v>
      </c>
    </row>
    <row r="93" spans="1:10" ht="21" customHeight="1" thickBot="1">
      <c r="A93" s="716"/>
      <c r="B93" s="22">
        <v>85219</v>
      </c>
      <c r="C93" s="22"/>
      <c r="D93" s="24" t="s">
        <v>63</v>
      </c>
      <c r="E93" s="256">
        <f>E94</f>
        <v>70000</v>
      </c>
      <c r="F93" s="722">
        <f>F94</f>
        <v>0</v>
      </c>
      <c r="G93" s="739"/>
      <c r="H93" s="256">
        <f>H94</f>
        <v>70000</v>
      </c>
      <c r="I93" s="266">
        <f>I94</f>
        <v>34998</v>
      </c>
      <c r="J93" s="267">
        <f>I93/H93</f>
        <v>0.49997142857142857</v>
      </c>
    </row>
    <row r="94" spans="1:10" ht="49.5" customHeight="1" thickBot="1">
      <c r="A94" s="716"/>
      <c r="B94" s="22"/>
      <c r="C94" s="22">
        <v>2030</v>
      </c>
      <c r="D94" s="24" t="s">
        <v>59</v>
      </c>
      <c r="E94" s="256">
        <v>70000</v>
      </c>
      <c r="F94" s="722">
        <v>0</v>
      </c>
      <c r="G94" s="739"/>
      <c r="H94" s="256">
        <v>70000</v>
      </c>
      <c r="I94" s="266">
        <v>34998</v>
      </c>
      <c r="J94" s="267">
        <f>I94/H94</f>
        <v>0.49997142857142857</v>
      </c>
    </row>
    <row r="95" spans="1:10" ht="33" customHeight="1" thickBot="1">
      <c r="A95" s="716"/>
      <c r="B95" s="22">
        <v>85228</v>
      </c>
      <c r="C95" s="22"/>
      <c r="D95" s="24" t="s">
        <v>64</v>
      </c>
      <c r="E95" s="256">
        <v>0</v>
      </c>
      <c r="F95" s="745">
        <v>0</v>
      </c>
      <c r="G95" s="746"/>
      <c r="H95" s="256">
        <v>0</v>
      </c>
      <c r="I95" s="266">
        <v>8644.42</v>
      </c>
      <c r="J95" s="267">
        <v>0</v>
      </c>
    </row>
    <row r="96" spans="1:10" ht="47.25" customHeight="1">
      <c r="A96" s="716"/>
      <c r="B96" s="726"/>
      <c r="C96" s="742">
        <v>970</v>
      </c>
      <c r="D96" s="729" t="s">
        <v>60</v>
      </c>
      <c r="E96" s="732">
        <v>0</v>
      </c>
      <c r="F96" s="843">
        <v>0</v>
      </c>
      <c r="G96" s="844"/>
      <c r="H96" s="732">
        <v>0</v>
      </c>
      <c r="I96" s="732">
        <v>5617.02</v>
      </c>
      <c r="J96" s="789">
        <v>0</v>
      </c>
    </row>
    <row r="97" spans="1:10" ht="15.75" customHeight="1" thickBot="1">
      <c r="A97" s="716"/>
      <c r="B97" s="728"/>
      <c r="C97" s="743"/>
      <c r="D97" s="731"/>
      <c r="E97" s="734"/>
      <c r="F97" s="845"/>
      <c r="G97" s="846"/>
      <c r="H97" s="734"/>
      <c r="I97" s="734"/>
      <c r="J97" s="791"/>
    </row>
    <row r="98" spans="1:10" ht="15.75" customHeight="1" thickBot="1">
      <c r="A98" s="716"/>
      <c r="B98" s="581"/>
      <c r="C98" s="55">
        <v>2360</v>
      </c>
      <c r="D98" s="24"/>
      <c r="E98" s="580">
        <v>0</v>
      </c>
      <c r="F98" s="579">
        <v>0</v>
      </c>
      <c r="G98" s="580"/>
      <c r="H98" s="580">
        <v>0</v>
      </c>
      <c r="I98" s="577">
        <v>3027.4</v>
      </c>
      <c r="J98" s="578">
        <v>0</v>
      </c>
    </row>
    <row r="99" spans="1:10" ht="24.75" customHeight="1" thickBot="1">
      <c r="A99" s="716"/>
      <c r="B99" s="34">
        <v>85230</v>
      </c>
      <c r="C99" s="22"/>
      <c r="D99" s="24" t="s">
        <v>205</v>
      </c>
      <c r="E99" s="256">
        <f>E100</f>
        <v>45000</v>
      </c>
      <c r="F99" s="841">
        <f>F100</f>
        <v>0</v>
      </c>
      <c r="G99" s="842"/>
      <c r="H99" s="256">
        <f>H100</f>
        <v>45000</v>
      </c>
      <c r="I99" s="266">
        <f>I100</f>
        <v>33750</v>
      </c>
      <c r="J99" s="267">
        <f>I99/H99</f>
        <v>0.75</v>
      </c>
    </row>
    <row r="100" spans="1:10" ht="48" customHeight="1" thickBot="1">
      <c r="A100" s="817"/>
      <c r="B100" s="28"/>
      <c r="C100" s="22">
        <v>2030</v>
      </c>
      <c r="D100" s="24" t="s">
        <v>59</v>
      </c>
      <c r="E100" s="256">
        <v>45000</v>
      </c>
      <c r="F100" s="841">
        <v>0</v>
      </c>
      <c r="G100" s="842"/>
      <c r="H100" s="256">
        <v>45000</v>
      </c>
      <c r="I100" s="266">
        <v>33750</v>
      </c>
      <c r="J100" s="267">
        <f>I100/H100</f>
        <v>0.75</v>
      </c>
    </row>
    <row r="101" spans="1:10" ht="20.25" customHeight="1">
      <c r="A101" s="747">
        <v>854</v>
      </c>
      <c r="B101" s="715"/>
      <c r="C101" s="715"/>
      <c r="D101" s="818" t="s">
        <v>65</v>
      </c>
      <c r="E101" s="820">
        <f>E103</f>
        <v>0</v>
      </c>
      <c r="F101" s="827">
        <v>5651</v>
      </c>
      <c r="G101" s="828"/>
      <c r="H101" s="820">
        <v>5651</v>
      </c>
      <c r="I101" s="820">
        <f>I103</f>
        <v>5651</v>
      </c>
      <c r="J101" s="837">
        <f>I101/H101</f>
        <v>1</v>
      </c>
    </row>
    <row r="102" spans="1:10" ht="11.25" customHeight="1" thickBot="1">
      <c r="A102" s="760"/>
      <c r="B102" s="817"/>
      <c r="C102" s="817"/>
      <c r="D102" s="819"/>
      <c r="E102" s="821"/>
      <c r="F102" s="829"/>
      <c r="G102" s="830"/>
      <c r="H102" s="821"/>
      <c r="I102" s="821"/>
      <c r="J102" s="838"/>
    </row>
    <row r="103" spans="1:10" ht="29.25" customHeight="1" thickBot="1">
      <c r="A103" s="747"/>
      <c r="B103" s="22">
        <v>85415</v>
      </c>
      <c r="C103" s="269"/>
      <c r="D103" s="24" t="s">
        <v>66</v>
      </c>
      <c r="E103" s="52">
        <f>E104</f>
        <v>0</v>
      </c>
      <c r="F103" s="722">
        <f>F104</f>
        <v>5651</v>
      </c>
      <c r="G103" s="739"/>
      <c r="H103" s="256">
        <f>H104</f>
        <v>5651</v>
      </c>
      <c r="I103" s="266">
        <f>I104</f>
        <v>5651</v>
      </c>
      <c r="J103" s="267">
        <f>I103/H103</f>
        <v>1</v>
      </c>
    </row>
    <row r="104" spans="1:10" ht="48.75" customHeight="1" thickBot="1">
      <c r="A104" s="760"/>
      <c r="B104" s="250"/>
      <c r="C104" s="22">
        <v>2030</v>
      </c>
      <c r="D104" s="24" t="s">
        <v>59</v>
      </c>
      <c r="E104" s="52">
        <v>0</v>
      </c>
      <c r="F104" s="722">
        <v>5651</v>
      </c>
      <c r="G104" s="739"/>
      <c r="H104" s="256">
        <v>5651</v>
      </c>
      <c r="I104" s="266">
        <v>5651</v>
      </c>
      <c r="J104" s="267">
        <f>I104/H104</f>
        <v>1</v>
      </c>
    </row>
    <row r="105" spans="1:10" ht="81.75" customHeight="1" thickBot="1">
      <c r="A105" s="493"/>
      <c r="B105" s="490"/>
      <c r="C105" s="495">
        <v>2040</v>
      </c>
      <c r="D105" s="26" t="s">
        <v>241</v>
      </c>
      <c r="E105" s="515">
        <v>0</v>
      </c>
      <c r="F105" s="722">
        <v>0</v>
      </c>
      <c r="G105" s="739"/>
      <c r="H105" s="213">
        <v>0</v>
      </c>
      <c r="I105" s="491">
        <v>0</v>
      </c>
      <c r="J105" s="489">
        <v>0</v>
      </c>
    </row>
    <row r="106" spans="1:10" ht="22.5" customHeight="1" thickBot="1">
      <c r="A106" s="46">
        <v>855</v>
      </c>
      <c r="B106" s="250"/>
      <c r="C106" s="276"/>
      <c r="D106" s="291" t="s">
        <v>195</v>
      </c>
      <c r="E106" s="292">
        <f>E107</f>
        <v>0</v>
      </c>
      <c r="F106" s="839">
        <v>0</v>
      </c>
      <c r="G106" s="840"/>
      <c r="H106" s="293">
        <v>0</v>
      </c>
      <c r="I106" s="257">
        <v>6278.64</v>
      </c>
      <c r="J106" s="260">
        <v>0</v>
      </c>
    </row>
    <row r="107" spans="1:10" ht="65.25" customHeight="1" thickBot="1">
      <c r="A107" s="747"/>
      <c r="B107" s="290">
        <v>85502</v>
      </c>
      <c r="C107" s="278"/>
      <c r="D107" s="280" t="s">
        <v>206</v>
      </c>
      <c r="E107" s="279">
        <f>E108</f>
        <v>0</v>
      </c>
      <c r="F107" s="765">
        <v>0</v>
      </c>
      <c r="G107" s="766"/>
      <c r="H107" s="279">
        <f>H108</f>
        <v>0</v>
      </c>
      <c r="I107" s="277">
        <f>I108</f>
        <v>6278.64</v>
      </c>
      <c r="J107" s="254">
        <v>0</v>
      </c>
    </row>
    <row r="108" spans="1:10" ht="62.25" customHeight="1" thickBot="1">
      <c r="A108" s="822"/>
      <c r="B108" s="290"/>
      <c r="C108" s="278">
        <v>2360</v>
      </c>
      <c r="D108" s="280" t="s">
        <v>60</v>
      </c>
      <c r="E108" s="279">
        <v>0</v>
      </c>
      <c r="F108" s="689">
        <v>0</v>
      </c>
      <c r="G108" s="840"/>
      <c r="H108" s="279">
        <v>0</v>
      </c>
      <c r="I108" s="277">
        <v>6278.64</v>
      </c>
      <c r="J108" s="254">
        <v>0</v>
      </c>
    </row>
    <row r="109" spans="1:10" ht="62.25" customHeight="1" thickBot="1">
      <c r="A109" s="487"/>
      <c r="B109" s="494">
        <v>85504</v>
      </c>
      <c r="C109" s="496"/>
      <c r="D109" s="485" t="s">
        <v>225</v>
      </c>
      <c r="E109" s="483">
        <v>0</v>
      </c>
      <c r="F109" s="722">
        <v>0</v>
      </c>
      <c r="G109" s="739"/>
      <c r="H109" s="483">
        <v>0</v>
      </c>
      <c r="I109" s="501">
        <v>0</v>
      </c>
      <c r="J109" s="489">
        <v>0</v>
      </c>
    </row>
    <row r="110" spans="1:10" ht="62.25" customHeight="1" thickBot="1">
      <c r="A110" s="487"/>
      <c r="B110" s="494"/>
      <c r="C110" s="496">
        <v>2030</v>
      </c>
      <c r="D110" s="24" t="s">
        <v>59</v>
      </c>
      <c r="E110" s="483">
        <v>0</v>
      </c>
      <c r="F110" s="722">
        <v>0</v>
      </c>
      <c r="G110" s="739"/>
      <c r="H110" s="483">
        <v>0</v>
      </c>
      <c r="I110" s="501">
        <v>0</v>
      </c>
      <c r="J110" s="489">
        <v>0</v>
      </c>
    </row>
    <row r="111" spans="1:10" ht="35.25" customHeight="1" thickBot="1">
      <c r="A111" s="810">
        <v>900</v>
      </c>
      <c r="B111" s="814"/>
      <c r="C111" s="814"/>
      <c r="D111" s="815" t="s">
        <v>67</v>
      </c>
      <c r="E111" s="816">
        <f>E126+E132</f>
        <v>488000</v>
      </c>
      <c r="F111" s="816">
        <f>F126+F132</f>
        <v>0</v>
      </c>
      <c r="G111" s="816"/>
      <c r="H111" s="816">
        <f>H126+H132</f>
        <v>488000</v>
      </c>
      <c r="I111" s="816">
        <v>172505.66</v>
      </c>
      <c r="J111" s="826">
        <f>I111/H111</f>
        <v>0.35349520491803277</v>
      </c>
    </row>
    <row r="112" spans="1:10" ht="15" hidden="1" customHeight="1">
      <c r="A112" s="810"/>
      <c r="B112" s="814"/>
      <c r="C112" s="814"/>
      <c r="D112" s="815"/>
      <c r="E112" s="816"/>
      <c r="F112" s="816"/>
      <c r="G112" s="816"/>
      <c r="H112" s="816"/>
      <c r="I112" s="816"/>
      <c r="J112" s="826"/>
    </row>
    <row r="113" spans="1:10" ht="15" hidden="1" customHeight="1">
      <c r="A113" s="810"/>
      <c r="B113" s="814"/>
      <c r="C113" s="814"/>
      <c r="D113" s="815"/>
      <c r="E113" s="816"/>
      <c r="F113" s="816"/>
      <c r="G113" s="816"/>
      <c r="H113" s="816"/>
      <c r="I113" s="816"/>
      <c r="J113" s="826"/>
    </row>
    <row r="114" spans="1:10" ht="3.75" hidden="1" customHeight="1">
      <c r="A114" s="810"/>
      <c r="B114" s="814"/>
      <c r="C114" s="814"/>
      <c r="D114" s="815"/>
      <c r="E114" s="816"/>
      <c r="F114" s="816"/>
      <c r="G114" s="816"/>
      <c r="H114" s="816"/>
      <c r="I114" s="816"/>
      <c r="J114" s="826"/>
    </row>
    <row r="115" spans="1:10" ht="15" hidden="1" customHeight="1">
      <c r="A115" s="810"/>
      <c r="B115" s="814"/>
      <c r="C115" s="814"/>
      <c r="D115" s="815"/>
      <c r="E115" s="816"/>
      <c r="F115" s="816"/>
      <c r="G115" s="816"/>
      <c r="H115" s="816"/>
      <c r="I115" s="816"/>
      <c r="J115" s="826"/>
    </row>
    <row r="116" spans="1:10" ht="15" hidden="1" customHeight="1">
      <c r="A116" s="810"/>
      <c r="B116" s="814"/>
      <c r="C116" s="814"/>
      <c r="D116" s="815"/>
      <c r="E116" s="816"/>
      <c r="F116" s="816"/>
      <c r="G116" s="816"/>
      <c r="H116" s="816"/>
      <c r="I116" s="816"/>
      <c r="J116" s="826"/>
    </row>
    <row r="117" spans="1:10" ht="15" hidden="1" customHeight="1">
      <c r="A117" s="810"/>
      <c r="B117" s="814"/>
      <c r="C117" s="814"/>
      <c r="D117" s="815"/>
      <c r="E117" s="816"/>
      <c r="F117" s="816"/>
      <c r="G117" s="816"/>
      <c r="H117" s="816"/>
      <c r="I117" s="816"/>
      <c r="J117" s="826"/>
    </row>
    <row r="118" spans="1:10" ht="15" hidden="1" customHeight="1">
      <c r="A118" s="810"/>
      <c r="B118" s="814"/>
      <c r="C118" s="814"/>
      <c r="D118" s="815"/>
      <c r="E118" s="816"/>
      <c r="F118" s="816"/>
      <c r="G118" s="816"/>
      <c r="H118" s="816"/>
      <c r="I118" s="816"/>
      <c r="J118" s="826"/>
    </row>
    <row r="119" spans="1:10" ht="15" hidden="1" customHeight="1" thickBot="1">
      <c r="A119" s="810"/>
      <c r="B119" s="814"/>
      <c r="C119" s="814"/>
      <c r="D119" s="815"/>
      <c r="E119" s="816"/>
      <c r="F119" s="816"/>
      <c r="G119" s="816"/>
      <c r="H119" s="816"/>
      <c r="I119" s="816"/>
      <c r="J119" s="826"/>
    </row>
    <row r="120" spans="1:10" ht="15" customHeight="1" thickBot="1">
      <c r="A120" s="810"/>
      <c r="B120" s="814"/>
      <c r="C120" s="814"/>
      <c r="D120" s="815"/>
      <c r="E120" s="816"/>
      <c r="F120" s="816"/>
      <c r="G120" s="816"/>
      <c r="H120" s="816"/>
      <c r="I120" s="816"/>
      <c r="J120" s="826"/>
    </row>
    <row r="121" spans="1:10" ht="4.5" customHeight="1" thickBot="1">
      <c r="A121" s="810"/>
      <c r="B121" s="814"/>
      <c r="C121" s="814"/>
      <c r="D121" s="815"/>
      <c r="E121" s="816"/>
      <c r="F121" s="816"/>
      <c r="G121" s="816"/>
      <c r="H121" s="816"/>
      <c r="I121" s="816"/>
      <c r="J121" s="826"/>
    </row>
    <row r="122" spans="1:10" ht="15" hidden="1" customHeight="1">
      <c r="A122" s="810"/>
      <c r="B122" s="814"/>
      <c r="C122" s="814"/>
      <c r="D122" s="815"/>
      <c r="E122" s="816"/>
      <c r="F122" s="816"/>
      <c r="G122" s="816"/>
      <c r="H122" s="816"/>
      <c r="I122" s="816"/>
      <c r="J122" s="826"/>
    </row>
    <row r="123" spans="1:10" ht="7.5" hidden="1" customHeight="1">
      <c r="A123" s="810"/>
      <c r="B123" s="814"/>
      <c r="C123" s="814"/>
      <c r="D123" s="815"/>
      <c r="E123" s="816"/>
      <c r="F123" s="816"/>
      <c r="G123" s="816"/>
      <c r="H123" s="816"/>
      <c r="I123" s="816"/>
      <c r="J123" s="826"/>
    </row>
    <row r="124" spans="1:10" ht="18.75" hidden="1" customHeight="1">
      <c r="A124" s="810"/>
      <c r="B124" s="814"/>
      <c r="C124" s="814"/>
      <c r="D124" s="815"/>
      <c r="E124" s="816"/>
      <c r="F124" s="816"/>
      <c r="G124" s="816"/>
      <c r="H124" s="816"/>
      <c r="I124" s="816"/>
      <c r="J124" s="826"/>
    </row>
    <row r="125" spans="1:10" ht="6" hidden="1" customHeight="1" thickBot="1">
      <c r="A125" s="810"/>
      <c r="B125" s="814"/>
      <c r="C125" s="814"/>
      <c r="D125" s="815"/>
      <c r="E125" s="816"/>
      <c r="F125" s="816"/>
      <c r="G125" s="816"/>
      <c r="H125" s="816"/>
      <c r="I125" s="816"/>
      <c r="J125" s="826"/>
    </row>
    <row r="126" spans="1:10" ht="20.25" customHeight="1" thickBot="1">
      <c r="A126" s="747"/>
      <c r="B126" s="278">
        <v>90017</v>
      </c>
      <c r="C126" s="278"/>
      <c r="D126" s="280" t="s">
        <v>155</v>
      </c>
      <c r="E126" s="279">
        <f>E127+E128+E130+E131</f>
        <v>484000</v>
      </c>
      <c r="F126" s="686">
        <v>0</v>
      </c>
      <c r="G126" s="686"/>
      <c r="H126" s="279">
        <v>484000</v>
      </c>
      <c r="I126" s="279">
        <v>163483.07999999999</v>
      </c>
      <c r="J126" s="275">
        <f>I126/H126</f>
        <v>0.33777495867768592</v>
      </c>
    </row>
    <row r="127" spans="1:10" ht="31.5" customHeight="1" thickBot="1">
      <c r="A127" s="748"/>
      <c r="B127" s="726"/>
      <c r="C127" s="55">
        <v>750</v>
      </c>
      <c r="D127" s="24" t="s">
        <v>156</v>
      </c>
      <c r="E127" s="256">
        <v>10000</v>
      </c>
      <c r="F127" s="722">
        <v>0</v>
      </c>
      <c r="G127" s="739"/>
      <c r="H127" s="256">
        <v>10000</v>
      </c>
      <c r="I127" s="252">
        <v>3550</v>
      </c>
      <c r="J127" s="255">
        <f>I127/H127</f>
        <v>0.35499999999999998</v>
      </c>
    </row>
    <row r="128" spans="1:10" ht="19.5" customHeight="1" thickBot="1">
      <c r="A128" s="748"/>
      <c r="B128" s="727"/>
      <c r="C128" s="55">
        <v>830</v>
      </c>
      <c r="D128" s="24" t="s">
        <v>29</v>
      </c>
      <c r="E128" s="256">
        <v>470000</v>
      </c>
      <c r="F128" s="745">
        <v>0</v>
      </c>
      <c r="G128" s="746"/>
      <c r="H128" s="256">
        <v>470000</v>
      </c>
      <c r="I128" s="252">
        <v>159274.88</v>
      </c>
      <c r="J128" s="255">
        <f>I128/H128</f>
        <v>0.33888272340425535</v>
      </c>
    </row>
    <row r="129" spans="1:10" ht="28.5" customHeight="1" thickBot="1">
      <c r="A129" s="748"/>
      <c r="B129" s="727"/>
      <c r="C129" s="55">
        <v>910</v>
      </c>
      <c r="D129" s="24" t="s">
        <v>36</v>
      </c>
      <c r="E129" s="421">
        <v>0</v>
      </c>
      <c r="F129" s="781">
        <v>3000</v>
      </c>
      <c r="G129" s="782"/>
      <c r="H129" s="421">
        <v>3000</v>
      </c>
      <c r="I129" s="417">
        <v>641.24</v>
      </c>
      <c r="J129" s="419">
        <v>0.51439999999999997</v>
      </c>
    </row>
    <row r="130" spans="1:10" ht="19.5" customHeight="1" thickBot="1">
      <c r="A130" s="748"/>
      <c r="B130" s="727"/>
      <c r="C130" s="55">
        <v>920</v>
      </c>
      <c r="D130" s="24" t="s">
        <v>28</v>
      </c>
      <c r="E130" s="256">
        <v>4000</v>
      </c>
      <c r="F130" s="740">
        <v>-3000</v>
      </c>
      <c r="G130" s="741"/>
      <c r="H130" s="256">
        <v>1000</v>
      </c>
      <c r="I130" s="252">
        <v>16.96</v>
      </c>
      <c r="J130" s="255">
        <f>I130/H130</f>
        <v>1.6959999999999999E-2</v>
      </c>
    </row>
    <row r="131" spans="1:10" ht="18.75" customHeight="1" thickBot="1">
      <c r="A131" s="748"/>
      <c r="B131" s="728"/>
      <c r="C131" s="55">
        <v>970</v>
      </c>
      <c r="D131" s="24" t="s">
        <v>57</v>
      </c>
      <c r="E131" s="256">
        <v>0</v>
      </c>
      <c r="F131" s="724">
        <v>0</v>
      </c>
      <c r="G131" s="744"/>
      <c r="H131" s="256">
        <v>0</v>
      </c>
      <c r="I131" s="252">
        <v>1022.58</v>
      </c>
      <c r="J131" s="255">
        <v>0</v>
      </c>
    </row>
    <row r="132" spans="1:10" ht="46.5" customHeight="1" thickBot="1">
      <c r="A132" s="748"/>
      <c r="B132" s="22">
        <v>90019</v>
      </c>
      <c r="C132" s="55"/>
      <c r="D132" s="24" t="s">
        <v>68</v>
      </c>
      <c r="E132" s="256">
        <v>4000</v>
      </c>
      <c r="F132" s="724">
        <v>0</v>
      </c>
      <c r="G132" s="744"/>
      <c r="H132" s="256">
        <v>4000</v>
      </c>
      <c r="I132" s="266">
        <v>1022.58</v>
      </c>
      <c r="J132" s="267">
        <v>0</v>
      </c>
    </row>
    <row r="133" spans="1:10" ht="27" customHeight="1" thickBot="1">
      <c r="A133" s="748"/>
      <c r="B133" s="569"/>
      <c r="C133" s="583">
        <v>690</v>
      </c>
      <c r="D133" s="584" t="s">
        <v>208</v>
      </c>
      <c r="E133" s="575">
        <v>4000</v>
      </c>
      <c r="F133" s="724">
        <v>0</v>
      </c>
      <c r="G133" s="744"/>
      <c r="H133" s="575">
        <v>4000</v>
      </c>
      <c r="I133" s="570">
        <v>1022.58</v>
      </c>
      <c r="J133" s="568">
        <v>0.25559999999999999</v>
      </c>
    </row>
    <row r="134" spans="1:10" ht="24" customHeight="1" thickBot="1">
      <c r="A134" s="748"/>
      <c r="B134" s="574">
        <v>90095</v>
      </c>
      <c r="C134" s="96"/>
      <c r="D134" s="33" t="s">
        <v>14</v>
      </c>
      <c r="E134" s="571">
        <v>0</v>
      </c>
      <c r="F134" s="724">
        <v>0</v>
      </c>
      <c r="G134" s="744"/>
      <c r="H134" s="571">
        <v>0</v>
      </c>
      <c r="I134" s="570">
        <v>8000</v>
      </c>
      <c r="J134" s="568">
        <v>0</v>
      </c>
    </row>
    <row r="135" spans="1:10" ht="111" thickBot="1">
      <c r="A135" s="748"/>
      <c r="B135" s="25"/>
      <c r="C135" s="99">
        <v>2057</v>
      </c>
      <c r="D135" s="26" t="s">
        <v>240</v>
      </c>
      <c r="E135" s="213">
        <v>0</v>
      </c>
      <c r="F135" s="785">
        <v>0</v>
      </c>
      <c r="G135" s="786"/>
      <c r="H135" s="213">
        <f>E135</f>
        <v>0</v>
      </c>
      <c r="I135" s="251">
        <v>8000</v>
      </c>
      <c r="J135" s="254">
        <v>0</v>
      </c>
    </row>
    <row r="136" spans="1:10" ht="18.75" customHeight="1">
      <c r="A136" s="804" t="s">
        <v>12</v>
      </c>
      <c r="B136" s="805"/>
      <c r="C136" s="806"/>
      <c r="D136" s="811" t="s">
        <v>69</v>
      </c>
      <c r="E136" s="813">
        <v>10978655</v>
      </c>
      <c r="F136" s="831">
        <v>317620.44</v>
      </c>
      <c r="G136" s="832"/>
      <c r="H136" s="813">
        <v>11296275.439999999</v>
      </c>
      <c r="I136" s="835">
        <v>5474205.2699999996</v>
      </c>
      <c r="J136" s="824">
        <f>I136/H136</f>
        <v>0.48460267271953134</v>
      </c>
    </row>
    <row r="137" spans="1:10" ht="15.75" customHeight="1" thickBot="1">
      <c r="A137" s="807"/>
      <c r="B137" s="808"/>
      <c r="C137" s="809"/>
      <c r="D137" s="812"/>
      <c r="E137" s="775"/>
      <c r="F137" s="833"/>
      <c r="G137" s="834"/>
      <c r="H137" s="775"/>
      <c r="I137" s="836"/>
      <c r="J137" s="825"/>
    </row>
    <row r="138" spans="1:10" ht="15" customHeight="1">
      <c r="A138" s="31"/>
    </row>
  </sheetData>
  <mergeCells count="200">
    <mergeCell ref="F65:G65"/>
    <mergeCell ref="F70:G73"/>
    <mergeCell ref="H70:H73"/>
    <mergeCell ref="H76:H78"/>
    <mergeCell ref="F86:G86"/>
    <mergeCell ref="F82:G82"/>
    <mergeCell ref="F83:G83"/>
    <mergeCell ref="F129:G129"/>
    <mergeCell ref="F133:G133"/>
    <mergeCell ref="F68:G68"/>
    <mergeCell ref="F69:G69"/>
    <mergeCell ref="I70:I73"/>
    <mergeCell ref="J70:J73"/>
    <mergeCell ref="F76:G78"/>
    <mergeCell ref="F84:G84"/>
    <mergeCell ref="F91:G91"/>
    <mergeCell ref="F87:G89"/>
    <mergeCell ref="F94:G94"/>
    <mergeCell ref="F80:G80"/>
    <mergeCell ref="I96:I97"/>
    <mergeCell ref="J96:J97"/>
    <mergeCell ref="I87:I89"/>
    <mergeCell ref="I76:I78"/>
    <mergeCell ref="J76:J78"/>
    <mergeCell ref="F75:G75"/>
    <mergeCell ref="F74:G74"/>
    <mergeCell ref="F85:G85"/>
    <mergeCell ref="F81:G81"/>
    <mergeCell ref="J88:J89"/>
    <mergeCell ref="A85:A100"/>
    <mergeCell ref="E87:E89"/>
    <mergeCell ref="H87:H89"/>
    <mergeCell ref="F99:G99"/>
    <mergeCell ref="F95:G95"/>
    <mergeCell ref="F96:G97"/>
    <mergeCell ref="F92:G92"/>
    <mergeCell ref="F93:G93"/>
    <mergeCell ref="F100:G100"/>
    <mergeCell ref="H96:H97"/>
    <mergeCell ref="F90:G90"/>
    <mergeCell ref="B96:B97"/>
    <mergeCell ref="C96:C97"/>
    <mergeCell ref="D96:D97"/>
    <mergeCell ref="E96:E97"/>
    <mergeCell ref="J136:J137"/>
    <mergeCell ref="I111:I125"/>
    <mergeCell ref="J111:J125"/>
    <mergeCell ref="F101:G102"/>
    <mergeCell ref="F111:G125"/>
    <mergeCell ref="F132:G132"/>
    <mergeCell ref="H111:H125"/>
    <mergeCell ref="F103:G103"/>
    <mergeCell ref="F136:G137"/>
    <mergeCell ref="I136:I137"/>
    <mergeCell ref="H136:H137"/>
    <mergeCell ref="H101:H102"/>
    <mergeCell ref="I101:I102"/>
    <mergeCell ref="J101:J102"/>
    <mergeCell ref="F104:G104"/>
    <mergeCell ref="F135:G135"/>
    <mergeCell ref="F106:G106"/>
    <mergeCell ref="F134:G134"/>
    <mergeCell ref="F107:G107"/>
    <mergeCell ref="F108:G108"/>
    <mergeCell ref="F109:G109"/>
    <mergeCell ref="F110:G110"/>
    <mergeCell ref="F105:G105"/>
    <mergeCell ref="B80:B81"/>
    <mergeCell ref="A136:C137"/>
    <mergeCell ref="A111:A125"/>
    <mergeCell ref="D136:D137"/>
    <mergeCell ref="E136:E137"/>
    <mergeCell ref="B111:B125"/>
    <mergeCell ref="C111:C125"/>
    <mergeCell ref="D111:D125"/>
    <mergeCell ref="E111:E125"/>
    <mergeCell ref="C101:C102"/>
    <mergeCell ref="D101:D102"/>
    <mergeCell ref="E101:E102"/>
    <mergeCell ref="A101:A102"/>
    <mergeCell ref="B101:B102"/>
    <mergeCell ref="A107:A108"/>
    <mergeCell ref="A103:A104"/>
    <mergeCell ref="A66:A81"/>
    <mergeCell ref="C76:C78"/>
    <mergeCell ref="B74:B78"/>
    <mergeCell ref="D76:D78"/>
    <mergeCell ref="E76:E78"/>
    <mergeCell ref="B87:B89"/>
    <mergeCell ref="C87:C89"/>
    <mergeCell ref="D87:D89"/>
    <mergeCell ref="A27:A55"/>
    <mergeCell ref="A14:A17"/>
    <mergeCell ref="C27:C30"/>
    <mergeCell ref="F26:G26"/>
    <mergeCell ref="F34:G34"/>
    <mergeCell ref="F35:G35"/>
    <mergeCell ref="F41:G41"/>
    <mergeCell ref="F45:G45"/>
    <mergeCell ref="F49:G49"/>
    <mergeCell ref="B48:B52"/>
    <mergeCell ref="F52:G52"/>
    <mergeCell ref="D27:D30"/>
    <mergeCell ref="F32:G33"/>
    <mergeCell ref="B27:B30"/>
    <mergeCell ref="F47:G47"/>
    <mergeCell ref="F48:G48"/>
    <mergeCell ref="B54:B55"/>
    <mergeCell ref="B35:B39"/>
    <mergeCell ref="B31:B33"/>
    <mergeCell ref="F44:G44"/>
    <mergeCell ref="F55:G55"/>
    <mergeCell ref="F43:G43"/>
    <mergeCell ref="F18:G18"/>
    <mergeCell ref="F19:G19"/>
    <mergeCell ref="B41:B46"/>
    <mergeCell ref="H32:H33"/>
    <mergeCell ref="J27:J29"/>
    <mergeCell ref="F50:G50"/>
    <mergeCell ref="J32:J33"/>
    <mergeCell ref="I32:I33"/>
    <mergeCell ref="F42:G42"/>
    <mergeCell ref="F11:G11"/>
    <mergeCell ref="F10:G10"/>
    <mergeCell ref="F12:G12"/>
    <mergeCell ref="F20:G20"/>
    <mergeCell ref="F38:G38"/>
    <mergeCell ref="F31:G31"/>
    <mergeCell ref="B15:B17"/>
    <mergeCell ref="B8:B9"/>
    <mergeCell ref="E27:E30"/>
    <mergeCell ref="H27:H30"/>
    <mergeCell ref="D8:D9"/>
    <mergeCell ref="E8:E9"/>
    <mergeCell ref="F8:G9"/>
    <mergeCell ref="H8:H9"/>
    <mergeCell ref="F3:G4"/>
    <mergeCell ref="I27:I30"/>
    <mergeCell ref="H3:H4"/>
    <mergeCell ref="I2:I4"/>
    <mergeCell ref="D2:D4"/>
    <mergeCell ref="E2:H2"/>
    <mergeCell ref="E3:E4"/>
    <mergeCell ref="F6:G6"/>
    <mergeCell ref="F5:G5"/>
    <mergeCell ref="F16:G16"/>
    <mergeCell ref="F17:G17"/>
    <mergeCell ref="F21:G21"/>
    <mergeCell ref="F22:G22"/>
    <mergeCell ref="F23:G23"/>
    <mergeCell ref="I8:I9"/>
    <mergeCell ref="F27:G30"/>
    <mergeCell ref="A1:J1"/>
    <mergeCell ref="F126:G126"/>
    <mergeCell ref="F127:G127"/>
    <mergeCell ref="F131:G131"/>
    <mergeCell ref="F128:G128"/>
    <mergeCell ref="F130:G130"/>
    <mergeCell ref="A126:A135"/>
    <mergeCell ref="B127:B131"/>
    <mergeCell ref="F36:G36"/>
    <mergeCell ref="F37:G37"/>
    <mergeCell ref="F39:G39"/>
    <mergeCell ref="F40:G40"/>
    <mergeCell ref="F79:G79"/>
    <mergeCell ref="A2:A4"/>
    <mergeCell ref="B2:B4"/>
    <mergeCell ref="C2:C4"/>
    <mergeCell ref="F46:G46"/>
    <mergeCell ref="J2:J4"/>
    <mergeCell ref="F15:G15"/>
    <mergeCell ref="F13:G13"/>
    <mergeCell ref="F14:G14"/>
    <mergeCell ref="A57:A64"/>
    <mergeCell ref="C32:C33"/>
    <mergeCell ref="D32:D33"/>
    <mergeCell ref="J8:J9"/>
    <mergeCell ref="A7:A9"/>
    <mergeCell ref="F59:G59"/>
    <mergeCell ref="F60:G60"/>
    <mergeCell ref="F64:G64"/>
    <mergeCell ref="F66:G66"/>
    <mergeCell ref="F67:G67"/>
    <mergeCell ref="B70:B73"/>
    <mergeCell ref="C70:C73"/>
    <mergeCell ref="D70:D73"/>
    <mergeCell ref="E70:E73"/>
    <mergeCell ref="B62:B64"/>
    <mergeCell ref="F56:G56"/>
    <mergeCell ref="F54:G54"/>
    <mergeCell ref="F57:G57"/>
    <mergeCell ref="F58:G58"/>
    <mergeCell ref="F61:G61"/>
    <mergeCell ref="F62:G62"/>
    <mergeCell ref="F63:G63"/>
    <mergeCell ref="F7:G7"/>
    <mergeCell ref="E32:E33"/>
    <mergeCell ref="F51:G51"/>
    <mergeCell ref="C8:C9"/>
    <mergeCell ref="F53:G53"/>
  </mergeCells>
  <pageMargins left="0.25" right="0.25" top="0.75" bottom="0.75" header="0.3" footer="0.3"/>
  <pageSetup paperSize="9" orientation="landscape" verticalDpi="598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20"/>
  <sheetViews>
    <sheetView workbookViewId="0">
      <selection activeCell="E14" sqref="E14:E15"/>
    </sheetView>
  </sheetViews>
  <sheetFormatPr defaultRowHeight="15"/>
  <cols>
    <col min="1" max="1" width="11.140625" style="15" customWidth="1"/>
    <col min="2" max="2" width="56.28515625" style="15" customWidth="1"/>
    <col min="3" max="3" width="21.28515625" style="15" customWidth="1"/>
    <col min="4" max="4" width="22" style="15" customWidth="1"/>
    <col min="5" max="5" width="19.140625" style="15" customWidth="1"/>
  </cols>
  <sheetData>
    <row r="1" spans="1:5" ht="19.5" thickBot="1">
      <c r="A1" s="857" t="s">
        <v>265</v>
      </c>
      <c r="B1" s="857"/>
      <c r="C1" s="857"/>
      <c r="D1" s="857"/>
      <c r="E1" s="857"/>
    </row>
    <row r="2" spans="1:5" ht="18.75">
      <c r="A2" s="862" t="s">
        <v>70</v>
      </c>
      <c r="B2" s="862" t="s">
        <v>71</v>
      </c>
      <c r="C2" s="36" t="s">
        <v>72</v>
      </c>
      <c r="D2" s="862" t="s">
        <v>73</v>
      </c>
      <c r="E2" s="862" t="s">
        <v>5</v>
      </c>
    </row>
    <row r="3" spans="1:5" ht="19.5" thickBot="1">
      <c r="A3" s="863"/>
      <c r="B3" s="863"/>
      <c r="C3" s="37" t="s">
        <v>2</v>
      </c>
      <c r="D3" s="863"/>
      <c r="E3" s="863"/>
    </row>
    <row r="4" spans="1:5" ht="19.5" thickBot="1">
      <c r="A4" s="454"/>
      <c r="B4" s="454"/>
      <c r="C4" s="455"/>
      <c r="D4" s="454"/>
      <c r="E4" s="454"/>
    </row>
    <row r="5" spans="1:5" ht="15" customHeight="1">
      <c r="A5" s="867" t="s">
        <v>74</v>
      </c>
      <c r="B5" s="867" t="s">
        <v>77</v>
      </c>
      <c r="C5" s="867" t="s">
        <v>235</v>
      </c>
      <c r="D5" s="870">
        <v>1970449</v>
      </c>
      <c r="E5" s="870">
        <v>1970449</v>
      </c>
    </row>
    <row r="6" spans="1:5" ht="15.75" customHeight="1" thickBot="1">
      <c r="A6" s="869"/>
      <c r="B6" s="869"/>
      <c r="C6" s="869"/>
      <c r="D6" s="871"/>
      <c r="E6" s="871"/>
    </row>
    <row r="7" spans="1:5" ht="15" customHeight="1">
      <c r="A7" s="867" t="s">
        <v>76</v>
      </c>
      <c r="B7" s="867" t="s">
        <v>236</v>
      </c>
      <c r="C7" s="867" t="s">
        <v>75</v>
      </c>
      <c r="D7" s="870">
        <v>3868431.01</v>
      </c>
      <c r="E7" s="870">
        <v>3867447.01</v>
      </c>
    </row>
    <row r="8" spans="1:5" ht="15.75" customHeight="1" thickBot="1">
      <c r="A8" s="869"/>
      <c r="B8" s="869"/>
      <c r="C8" s="869"/>
      <c r="D8" s="871"/>
      <c r="E8" s="871"/>
    </row>
    <row r="9" spans="1:5" ht="15" customHeight="1">
      <c r="A9" s="867" t="s">
        <v>78</v>
      </c>
      <c r="B9" s="867" t="s">
        <v>220</v>
      </c>
      <c r="C9" s="867" t="s">
        <v>217</v>
      </c>
      <c r="D9" s="870">
        <v>196532.2</v>
      </c>
      <c r="E9" s="870">
        <v>248149.58</v>
      </c>
    </row>
    <row r="10" spans="1:5" ht="22.5" customHeight="1" thickBot="1">
      <c r="A10" s="869"/>
      <c r="B10" s="869"/>
      <c r="C10" s="869"/>
      <c r="D10" s="871"/>
      <c r="E10" s="871"/>
    </row>
    <row r="11" spans="1:5" ht="19.5" customHeight="1" thickBot="1">
      <c r="A11" s="858" t="s">
        <v>79</v>
      </c>
      <c r="B11" s="859"/>
      <c r="C11" s="37"/>
      <c r="D11" s="61">
        <v>6035412.21</v>
      </c>
      <c r="E11" s="61">
        <v>6086045.5899999999</v>
      </c>
    </row>
    <row r="12" spans="1:5" ht="15" customHeight="1">
      <c r="A12" s="867" t="s">
        <v>74</v>
      </c>
      <c r="B12" s="867" t="s">
        <v>80</v>
      </c>
      <c r="C12" s="867" t="s">
        <v>81</v>
      </c>
      <c r="D12" s="870">
        <v>238616</v>
      </c>
      <c r="E12" s="870">
        <v>156063</v>
      </c>
    </row>
    <row r="13" spans="1:5" ht="15.75" customHeight="1" thickBot="1">
      <c r="A13" s="869"/>
      <c r="B13" s="869"/>
      <c r="C13" s="869"/>
      <c r="D13" s="871"/>
      <c r="E13" s="871"/>
    </row>
    <row r="14" spans="1:5" ht="15" customHeight="1">
      <c r="A14" s="867" t="s">
        <v>76</v>
      </c>
      <c r="B14" s="867" t="s">
        <v>82</v>
      </c>
      <c r="C14" s="867" t="s">
        <v>81</v>
      </c>
      <c r="D14" s="870">
        <v>190435.20000000001</v>
      </c>
      <c r="E14" s="870">
        <v>30136</v>
      </c>
    </row>
    <row r="15" spans="1:5" ht="15.75" customHeight="1" thickBot="1">
      <c r="A15" s="869"/>
      <c r="B15" s="869"/>
      <c r="C15" s="869"/>
      <c r="D15" s="871"/>
      <c r="E15" s="871"/>
    </row>
    <row r="16" spans="1:5" ht="63.75" customHeight="1" thickBot="1">
      <c r="A16" s="864" t="s">
        <v>78</v>
      </c>
      <c r="B16" s="867" t="s">
        <v>83</v>
      </c>
      <c r="C16" s="867" t="s">
        <v>84</v>
      </c>
      <c r="D16" s="870">
        <v>1970449</v>
      </c>
      <c r="E16" s="870">
        <v>0</v>
      </c>
    </row>
    <row r="17" spans="1:5" ht="16.5" hidden="1" customHeight="1" thickBot="1">
      <c r="A17" s="865"/>
      <c r="B17" s="868"/>
      <c r="C17" s="868"/>
      <c r="D17" s="872"/>
      <c r="E17" s="872"/>
    </row>
    <row r="18" spans="1:5" ht="18.75" hidden="1" customHeight="1">
      <c r="A18" s="865"/>
      <c r="B18" s="868"/>
      <c r="C18" s="868"/>
      <c r="D18" s="872"/>
      <c r="E18" s="872"/>
    </row>
    <row r="19" spans="1:5" ht="15.75" hidden="1" customHeight="1" thickBot="1">
      <c r="A19" s="866"/>
      <c r="B19" s="869"/>
      <c r="C19" s="869"/>
      <c r="D19" s="871"/>
      <c r="E19" s="871"/>
    </row>
    <row r="20" spans="1:5" ht="19.5" customHeight="1" thickBot="1">
      <c r="A20" s="860" t="s">
        <v>85</v>
      </c>
      <c r="B20" s="861"/>
      <c r="C20" s="161"/>
      <c r="D20" s="62">
        <v>2399500.2000000002</v>
      </c>
      <c r="E20" s="62">
        <v>186199</v>
      </c>
    </row>
  </sheetData>
  <mergeCells count="37">
    <mergeCell ref="A14:A15"/>
    <mergeCell ref="B14:B15"/>
    <mergeCell ref="C14:C15"/>
    <mergeCell ref="D14:D15"/>
    <mergeCell ref="E14:E15"/>
    <mergeCell ref="A12:A13"/>
    <mergeCell ref="B12:B13"/>
    <mergeCell ref="C12:C13"/>
    <mergeCell ref="D12:D13"/>
    <mergeCell ref="E12:E13"/>
    <mergeCell ref="A9:A10"/>
    <mergeCell ref="B9:B10"/>
    <mergeCell ref="C9:C10"/>
    <mergeCell ref="D9:D10"/>
    <mergeCell ref="E9:E10"/>
    <mergeCell ref="C7:C8"/>
    <mergeCell ref="D7:D8"/>
    <mergeCell ref="E7:E8"/>
    <mergeCell ref="C16:C19"/>
    <mergeCell ref="D16:D19"/>
    <mergeCell ref="E16:E19"/>
    <mergeCell ref="A1:E1"/>
    <mergeCell ref="A11:B11"/>
    <mergeCell ref="A20:B20"/>
    <mergeCell ref="A2:A3"/>
    <mergeCell ref="B2:B3"/>
    <mergeCell ref="D2:D3"/>
    <mergeCell ref="E2:E3"/>
    <mergeCell ref="A16:A19"/>
    <mergeCell ref="B16:B19"/>
    <mergeCell ref="A5:A6"/>
    <mergeCell ref="B5:B6"/>
    <mergeCell ref="C5:C6"/>
    <mergeCell ref="D5:D6"/>
    <mergeCell ref="E5:E6"/>
    <mergeCell ref="A7:A8"/>
    <mergeCell ref="B7:B8"/>
  </mergeCells>
  <pageMargins left="0.70866141732283472" right="0.70866141732283472" top="0.74803149606299213" bottom="0.74803149606299213" header="0.31496062992125984" footer="0.31496062992125984"/>
  <pageSetup paperSize="9" orientation="landscape" verticalDpi="598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9"/>
  <sheetViews>
    <sheetView workbookViewId="0">
      <selection activeCell="I5" sqref="I5"/>
    </sheetView>
  </sheetViews>
  <sheetFormatPr defaultRowHeight="15"/>
  <cols>
    <col min="4" max="4" width="39.85546875" customWidth="1"/>
    <col min="5" max="5" width="14.5703125" customWidth="1"/>
    <col min="6" max="6" width="13.85546875" customWidth="1"/>
    <col min="7" max="7" width="14.140625" customWidth="1"/>
    <col min="8" max="8" width="15" customWidth="1"/>
    <col min="9" max="9" width="16.28515625" customWidth="1"/>
  </cols>
  <sheetData>
    <row r="1" spans="1:9" ht="42.75" customHeight="1" thickBot="1">
      <c r="A1" s="873" t="s">
        <v>260</v>
      </c>
      <c r="B1" s="873"/>
      <c r="C1" s="873"/>
      <c r="D1" s="873"/>
      <c r="E1" s="873"/>
      <c r="F1" s="873"/>
      <c r="G1" s="873"/>
      <c r="H1" s="873"/>
      <c r="I1" s="873"/>
    </row>
    <row r="2" spans="1:9" ht="39" customHeight="1" thickTop="1" thickBot="1">
      <c r="A2" s="884" t="s">
        <v>0</v>
      </c>
      <c r="B2" s="886" t="s">
        <v>1</v>
      </c>
      <c r="C2" s="886" t="s">
        <v>2</v>
      </c>
      <c r="D2" s="886" t="s">
        <v>3</v>
      </c>
      <c r="E2" s="888" t="s">
        <v>4</v>
      </c>
      <c r="F2" s="889"/>
      <c r="G2" s="890"/>
      <c r="H2" s="886" t="s">
        <v>5</v>
      </c>
      <c r="I2" s="882" t="s">
        <v>24</v>
      </c>
    </row>
    <row r="3" spans="1:9" ht="32.25" thickBot="1">
      <c r="A3" s="885"/>
      <c r="B3" s="887"/>
      <c r="C3" s="887"/>
      <c r="D3" s="887"/>
      <c r="E3" s="38" t="s">
        <v>6</v>
      </c>
      <c r="F3" s="38" t="s">
        <v>7</v>
      </c>
      <c r="G3" s="38" t="s">
        <v>261</v>
      </c>
      <c r="H3" s="887"/>
      <c r="I3" s="883"/>
    </row>
    <row r="4" spans="1:9" ht="15.75" customHeight="1" thickBot="1">
      <c r="A4" s="39">
        <v>1</v>
      </c>
      <c r="B4" s="40">
        <v>2</v>
      </c>
      <c r="C4" s="40">
        <v>3</v>
      </c>
      <c r="D4" s="40">
        <v>4</v>
      </c>
      <c r="E4" s="40">
        <v>5</v>
      </c>
      <c r="F4" s="40">
        <v>6</v>
      </c>
      <c r="G4" s="40">
        <v>7</v>
      </c>
      <c r="H4" s="40">
        <v>8</v>
      </c>
      <c r="I4" s="41">
        <v>9</v>
      </c>
    </row>
    <row r="5" spans="1:9" ht="96" customHeight="1" thickTop="1" thickBot="1">
      <c r="A5" s="874">
        <v>756</v>
      </c>
      <c r="B5" s="42"/>
      <c r="C5" s="42"/>
      <c r="D5" s="43" t="s">
        <v>33</v>
      </c>
      <c r="E5" s="57">
        <f>E6</f>
        <v>45000</v>
      </c>
      <c r="F5" s="234">
        <f>F6</f>
        <v>0</v>
      </c>
      <c r="G5" s="57">
        <v>45000</v>
      </c>
      <c r="H5" s="57">
        <v>32271.39</v>
      </c>
      <c r="I5" s="59">
        <f>H5/G5</f>
        <v>0.71714199999999995</v>
      </c>
    </row>
    <row r="6" spans="1:9" ht="33.75" customHeight="1" thickBot="1">
      <c r="A6" s="875"/>
      <c r="B6" s="877">
        <v>75618</v>
      </c>
      <c r="C6" s="42"/>
      <c r="D6" s="44" t="s">
        <v>45</v>
      </c>
      <c r="E6" s="58">
        <f>E7</f>
        <v>45000</v>
      </c>
      <c r="F6" s="233">
        <f>F7</f>
        <v>0</v>
      </c>
      <c r="G6" s="58">
        <v>45000</v>
      </c>
      <c r="H6" s="58">
        <f>H7</f>
        <v>32271.39</v>
      </c>
      <c r="I6" s="59">
        <f>H6/G6</f>
        <v>0.71714199999999995</v>
      </c>
    </row>
    <row r="7" spans="1:9" ht="32.25" thickBot="1">
      <c r="A7" s="876"/>
      <c r="B7" s="878"/>
      <c r="C7" s="100">
        <v>480</v>
      </c>
      <c r="D7" s="44" t="s">
        <v>86</v>
      </c>
      <c r="E7" s="58">
        <v>45000</v>
      </c>
      <c r="F7" s="233">
        <v>0</v>
      </c>
      <c r="G7" s="58">
        <v>45000</v>
      </c>
      <c r="H7" s="58">
        <v>32271.39</v>
      </c>
      <c r="I7" s="59">
        <f>H7/G7</f>
        <v>0.71714199999999995</v>
      </c>
    </row>
    <row r="8" spans="1:9" ht="19.5" customHeight="1" thickBot="1">
      <c r="A8" s="879" t="s">
        <v>87</v>
      </c>
      <c r="B8" s="880"/>
      <c r="C8" s="880"/>
      <c r="D8" s="881"/>
      <c r="E8" s="20">
        <f>E5</f>
        <v>45000</v>
      </c>
      <c r="F8" s="20">
        <v>0</v>
      </c>
      <c r="G8" s="20">
        <f>G5</f>
        <v>45000</v>
      </c>
      <c r="H8" s="20">
        <f>H5</f>
        <v>32271.39</v>
      </c>
      <c r="I8" s="60">
        <f>H8/G8</f>
        <v>0.71714199999999995</v>
      </c>
    </row>
    <row r="9" spans="1:9" ht="15.75" thickTop="1"/>
  </sheetData>
  <mergeCells count="11">
    <mergeCell ref="A1:I1"/>
    <mergeCell ref="A5:A7"/>
    <mergeCell ref="B6:B7"/>
    <mergeCell ref="A8:D8"/>
    <mergeCell ref="I2:I3"/>
    <mergeCell ref="A2:A3"/>
    <mergeCell ref="B2:B3"/>
    <mergeCell ref="C2:C3"/>
    <mergeCell ref="D2:D3"/>
    <mergeCell ref="E2:G2"/>
    <mergeCell ref="H2:H3"/>
  </mergeCells>
  <pageMargins left="0.23622047244094491" right="0.23622047244094491" top="0.74803149606299213" bottom="0.74803149606299213" header="0.31496062992125984" footer="0.31496062992125984"/>
  <pageSetup paperSize="9" orientation="landscape" verticalDpi="598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17"/>
  <sheetViews>
    <sheetView topLeftCell="A7" workbookViewId="0">
      <selection activeCell="B5" sqref="B5:G7"/>
    </sheetView>
  </sheetViews>
  <sheetFormatPr defaultRowHeight="15"/>
  <cols>
    <col min="1" max="3" width="9.140625" style="65"/>
    <col min="4" max="4" width="35.85546875" style="67" customWidth="1"/>
    <col min="5" max="5" width="14.7109375" style="65" customWidth="1"/>
    <col min="6" max="6" width="17.7109375" style="65" customWidth="1"/>
    <col min="7" max="7" width="14.5703125" style="65" customWidth="1"/>
    <col min="8" max="8" width="15.42578125" style="65" customWidth="1"/>
    <col min="9" max="9" width="15.85546875" style="65" customWidth="1"/>
  </cols>
  <sheetData>
    <row r="1" spans="1:10" ht="19.5" thickBot="1">
      <c r="A1" s="891" t="s">
        <v>272</v>
      </c>
      <c r="B1" s="891"/>
      <c r="C1" s="891"/>
      <c r="D1" s="891"/>
      <c r="E1" s="891"/>
      <c r="F1" s="891"/>
      <c r="G1" s="891"/>
      <c r="H1" s="891"/>
      <c r="I1" s="891"/>
    </row>
    <row r="2" spans="1:10" ht="39" customHeight="1" thickBot="1">
      <c r="A2" s="895" t="s">
        <v>0</v>
      </c>
      <c r="B2" s="895" t="s">
        <v>1</v>
      </c>
      <c r="C2" s="895" t="s">
        <v>2</v>
      </c>
      <c r="D2" s="895" t="s">
        <v>3</v>
      </c>
      <c r="E2" s="895" t="s">
        <v>88</v>
      </c>
      <c r="F2" s="895"/>
      <c r="G2" s="895"/>
      <c r="H2" s="895" t="s">
        <v>5</v>
      </c>
      <c r="I2" s="895" t="s">
        <v>24</v>
      </c>
    </row>
    <row r="3" spans="1:10" ht="39" customHeight="1" thickBot="1">
      <c r="A3" s="895"/>
      <c r="B3" s="895"/>
      <c r="C3" s="895"/>
      <c r="D3" s="895"/>
      <c r="E3" s="71" t="s">
        <v>6</v>
      </c>
      <c r="F3" s="71" t="s">
        <v>7</v>
      </c>
      <c r="G3" s="228" t="s">
        <v>270</v>
      </c>
      <c r="H3" s="895"/>
      <c r="I3" s="895"/>
    </row>
    <row r="4" spans="1:10" s="73" customFormat="1" ht="15.75" customHeight="1" thickBot="1">
      <c r="A4" s="74">
        <v>1</v>
      </c>
      <c r="B4" s="74">
        <v>2</v>
      </c>
      <c r="C4" s="74">
        <v>3</v>
      </c>
      <c r="D4" s="75">
        <v>4</v>
      </c>
      <c r="E4" s="75">
        <v>5</v>
      </c>
      <c r="F4" s="75">
        <v>6</v>
      </c>
      <c r="G4" s="75">
        <v>7</v>
      </c>
      <c r="H4" s="75">
        <v>8</v>
      </c>
      <c r="I4" s="75">
        <v>9</v>
      </c>
    </row>
    <row r="5" spans="1:10" ht="21.75" customHeight="1" thickBot="1">
      <c r="A5" s="63">
        <v>750</v>
      </c>
      <c r="B5" s="64"/>
      <c r="C5" s="64"/>
      <c r="D5" s="35" t="s">
        <v>16</v>
      </c>
      <c r="E5" s="47">
        <f t="shared" ref="E5:G6" si="0">E6</f>
        <v>3000</v>
      </c>
      <c r="F5" s="182">
        <f t="shared" si="0"/>
        <v>0</v>
      </c>
      <c r="G5" s="328">
        <v>3000</v>
      </c>
      <c r="H5" s="47">
        <v>2129.6999999999998</v>
      </c>
      <c r="I5" s="50">
        <v>0.74139999999999995</v>
      </c>
    </row>
    <row r="6" spans="1:10" ht="21" customHeight="1" thickBot="1">
      <c r="A6" s="712"/>
      <c r="B6" s="64">
        <v>75095</v>
      </c>
      <c r="C6" s="64"/>
      <c r="D6" s="66" t="s">
        <v>14</v>
      </c>
      <c r="E6" s="68">
        <f t="shared" si="0"/>
        <v>3000</v>
      </c>
      <c r="F6" s="68">
        <f t="shared" si="0"/>
        <v>0</v>
      </c>
      <c r="G6" s="68">
        <f t="shared" si="0"/>
        <v>3000</v>
      </c>
      <c r="H6" s="68">
        <v>2129.6999999999998</v>
      </c>
      <c r="I6" s="69">
        <f t="shared" ref="I6:I17" si="1">H6/G6</f>
        <v>0.70989999999999998</v>
      </c>
    </row>
    <row r="7" spans="1:10" ht="69" customHeight="1" thickBot="1">
      <c r="A7" s="712"/>
      <c r="B7" s="64"/>
      <c r="C7" s="64">
        <v>2310</v>
      </c>
      <c r="D7" s="66" t="s">
        <v>90</v>
      </c>
      <c r="E7" s="68">
        <v>3000</v>
      </c>
      <c r="F7" s="68">
        <v>0</v>
      </c>
      <c r="G7" s="68">
        <f>E7+F7</f>
        <v>3000</v>
      </c>
      <c r="H7" s="68">
        <v>2129.6999999999998</v>
      </c>
      <c r="I7" s="69">
        <f t="shared" si="1"/>
        <v>0.70989999999999998</v>
      </c>
    </row>
    <row r="8" spans="1:10" ht="48" customHeight="1" thickBot="1">
      <c r="A8" s="550">
        <v>754</v>
      </c>
      <c r="B8" s="551"/>
      <c r="C8" s="553"/>
      <c r="D8" s="556" t="s">
        <v>252</v>
      </c>
      <c r="E8" s="554">
        <v>0</v>
      </c>
      <c r="F8" s="557">
        <v>5026</v>
      </c>
      <c r="G8" s="554">
        <v>5026</v>
      </c>
      <c r="H8" s="554">
        <v>5026</v>
      </c>
      <c r="I8" s="555">
        <v>1</v>
      </c>
      <c r="J8" s="51"/>
    </row>
    <row r="9" spans="1:10" ht="32.25" customHeight="1" thickBot="1">
      <c r="A9" s="550"/>
      <c r="B9" s="551">
        <v>75412</v>
      </c>
      <c r="C9" s="551"/>
      <c r="D9" s="549" t="s">
        <v>251</v>
      </c>
      <c r="E9" s="547">
        <v>0</v>
      </c>
      <c r="F9" s="558">
        <v>5026</v>
      </c>
      <c r="G9" s="547">
        <v>5026</v>
      </c>
      <c r="H9" s="547">
        <v>5026</v>
      </c>
      <c r="I9" s="548">
        <v>1</v>
      </c>
    </row>
    <row r="10" spans="1:10" ht="25.5" customHeight="1" thickBot="1">
      <c r="A10" s="550"/>
      <c r="B10" s="551"/>
      <c r="C10" s="551">
        <v>2830</v>
      </c>
      <c r="D10" s="549" t="s">
        <v>250</v>
      </c>
      <c r="E10" s="547">
        <v>0</v>
      </c>
      <c r="F10" s="558">
        <v>5026</v>
      </c>
      <c r="G10" s="547">
        <v>5026</v>
      </c>
      <c r="H10" s="547">
        <v>5026</v>
      </c>
      <c r="I10" s="548">
        <v>1</v>
      </c>
    </row>
    <row r="11" spans="1:10" ht="16.5" thickBot="1">
      <c r="A11" s="63">
        <v>801</v>
      </c>
      <c r="B11" s="64"/>
      <c r="C11" s="64"/>
      <c r="D11" s="35" t="s">
        <v>11</v>
      </c>
      <c r="E11" s="47">
        <f t="shared" ref="E11:H12" si="2">E12</f>
        <v>20000</v>
      </c>
      <c r="F11" s="371">
        <f t="shared" si="2"/>
        <v>31771</v>
      </c>
      <c r="G11" s="47">
        <f t="shared" si="2"/>
        <v>51771</v>
      </c>
      <c r="H11" s="47">
        <f t="shared" si="2"/>
        <v>10165.82</v>
      </c>
      <c r="I11" s="50">
        <f t="shared" si="1"/>
        <v>0.19636128334395703</v>
      </c>
    </row>
    <row r="12" spans="1:10" ht="19.5" customHeight="1" thickBot="1">
      <c r="A12" s="712"/>
      <c r="B12" s="814">
        <v>80104</v>
      </c>
      <c r="C12" s="64"/>
      <c r="D12" s="66" t="s">
        <v>58</v>
      </c>
      <c r="E12" s="68">
        <f t="shared" si="2"/>
        <v>20000</v>
      </c>
      <c r="F12" s="372">
        <f t="shared" si="2"/>
        <v>31771</v>
      </c>
      <c r="G12" s="68">
        <f t="shared" si="2"/>
        <v>51771</v>
      </c>
      <c r="H12" s="68">
        <f t="shared" si="2"/>
        <v>10165.82</v>
      </c>
      <c r="I12" s="69">
        <f t="shared" si="1"/>
        <v>0.19636128334395703</v>
      </c>
    </row>
    <row r="13" spans="1:10" ht="67.5" customHeight="1" thickBot="1">
      <c r="A13" s="712"/>
      <c r="B13" s="814"/>
      <c r="C13" s="64">
        <v>2310</v>
      </c>
      <c r="D13" s="66" t="s">
        <v>91</v>
      </c>
      <c r="E13" s="68">
        <v>20000</v>
      </c>
      <c r="F13" s="372">
        <v>31771</v>
      </c>
      <c r="G13" s="68">
        <v>51771</v>
      </c>
      <c r="H13" s="68">
        <v>10165.82</v>
      </c>
      <c r="I13" s="69">
        <f t="shared" si="1"/>
        <v>0.19636128334395703</v>
      </c>
    </row>
    <row r="14" spans="1:10" ht="19.5" customHeight="1" thickBot="1">
      <c r="A14" s="63">
        <v>926</v>
      </c>
      <c r="B14" s="63"/>
      <c r="C14" s="63"/>
      <c r="D14" s="35" t="s">
        <v>94</v>
      </c>
      <c r="E14" s="47">
        <f t="shared" ref="E14:H15" si="3">E15</f>
        <v>1500</v>
      </c>
      <c r="F14" s="289">
        <f t="shared" si="3"/>
        <v>0</v>
      </c>
      <c r="G14" s="47">
        <f t="shared" si="3"/>
        <v>1500</v>
      </c>
      <c r="H14" s="47">
        <f t="shared" si="3"/>
        <v>1500</v>
      </c>
      <c r="I14" s="122">
        <f t="shared" si="1"/>
        <v>1</v>
      </c>
    </row>
    <row r="15" spans="1:10" ht="18.75" customHeight="1" thickBot="1">
      <c r="A15" s="712"/>
      <c r="B15" s="64">
        <v>92695</v>
      </c>
      <c r="C15" s="64"/>
      <c r="D15" s="66" t="s">
        <v>14</v>
      </c>
      <c r="E15" s="68">
        <f t="shared" si="3"/>
        <v>1500</v>
      </c>
      <c r="F15" s="287">
        <f t="shared" si="3"/>
        <v>0</v>
      </c>
      <c r="G15" s="68">
        <f t="shared" si="3"/>
        <v>1500</v>
      </c>
      <c r="H15" s="68">
        <f t="shared" si="3"/>
        <v>1500</v>
      </c>
      <c r="I15" s="122">
        <f t="shared" si="1"/>
        <v>1</v>
      </c>
    </row>
    <row r="16" spans="1:10" ht="64.5" customHeight="1" thickBot="1">
      <c r="A16" s="712"/>
      <c r="B16" s="64"/>
      <c r="C16" s="64">
        <v>2320</v>
      </c>
      <c r="D16" s="66" t="s">
        <v>89</v>
      </c>
      <c r="E16" s="68">
        <v>1500</v>
      </c>
      <c r="F16" s="287">
        <v>0</v>
      </c>
      <c r="G16" s="68">
        <v>1500</v>
      </c>
      <c r="H16" s="68">
        <v>1500</v>
      </c>
      <c r="I16" s="122">
        <f t="shared" si="1"/>
        <v>1</v>
      </c>
    </row>
    <row r="17" spans="1:9" ht="23.25" customHeight="1" thickBot="1">
      <c r="A17" s="892" t="s">
        <v>158</v>
      </c>
      <c r="B17" s="893"/>
      <c r="C17" s="893"/>
      <c r="D17" s="894"/>
      <c r="E17" s="72">
        <v>24500</v>
      </c>
      <c r="F17" s="363">
        <v>36797</v>
      </c>
      <c r="G17" s="72">
        <v>61297</v>
      </c>
      <c r="H17" s="72">
        <v>18821.52</v>
      </c>
      <c r="I17" s="77">
        <f t="shared" si="1"/>
        <v>0.30705450511444282</v>
      </c>
    </row>
  </sheetData>
  <mergeCells count="13">
    <mergeCell ref="A1:I1"/>
    <mergeCell ref="A12:A13"/>
    <mergeCell ref="A15:A16"/>
    <mergeCell ref="A17:D17"/>
    <mergeCell ref="I2:I3"/>
    <mergeCell ref="B12:B13"/>
    <mergeCell ref="A6:A7"/>
    <mergeCell ref="H2:H3"/>
    <mergeCell ref="A2:A3"/>
    <mergeCell ref="B2:B3"/>
    <mergeCell ref="C2:C3"/>
    <mergeCell ref="D2:D3"/>
    <mergeCell ref="E2:G2"/>
  </mergeCells>
  <pageMargins left="0.23622047244094491" right="0.23622047244094491" top="0.74803149606299213" bottom="0.74803149606299213" header="0.31496062992125984" footer="0.31496062992125984"/>
  <pageSetup paperSize="9" orientation="landscape" verticalDpi="598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I8"/>
  <sheetViews>
    <sheetView workbookViewId="0">
      <selection activeCell="I8" sqref="I8"/>
    </sheetView>
  </sheetViews>
  <sheetFormatPr defaultRowHeight="15"/>
  <cols>
    <col min="1" max="1" width="7.5703125" customWidth="1"/>
    <col min="4" max="4" width="37.140625" customWidth="1"/>
    <col min="5" max="5" width="13" customWidth="1"/>
    <col min="6" max="6" width="13.28515625" customWidth="1"/>
    <col min="7" max="7" width="13.7109375" customWidth="1"/>
    <col min="8" max="8" width="13.85546875" customWidth="1"/>
    <col min="9" max="9" width="12.42578125" customWidth="1"/>
  </cols>
  <sheetData>
    <row r="1" spans="1:9" ht="42" customHeight="1" thickBot="1">
      <c r="A1" s="896" t="s">
        <v>286</v>
      </c>
      <c r="B1" s="896"/>
      <c r="C1" s="896"/>
      <c r="D1" s="896"/>
      <c r="E1" s="896"/>
      <c r="F1" s="896"/>
      <c r="G1" s="896"/>
      <c r="H1" s="896"/>
      <c r="I1" s="896"/>
    </row>
    <row r="2" spans="1:9" ht="16.5" thickBot="1">
      <c r="A2" s="895" t="s">
        <v>0</v>
      </c>
      <c r="B2" s="895" t="s">
        <v>1</v>
      </c>
      <c r="C2" s="895" t="s">
        <v>2</v>
      </c>
      <c r="D2" s="895" t="s">
        <v>3</v>
      </c>
      <c r="E2" s="895" t="s">
        <v>88</v>
      </c>
      <c r="F2" s="895"/>
      <c r="G2" s="895"/>
      <c r="H2" s="895" t="s">
        <v>5</v>
      </c>
      <c r="I2" s="895" t="s">
        <v>24</v>
      </c>
    </row>
    <row r="3" spans="1:9" ht="32.25" thickBot="1">
      <c r="A3" s="895"/>
      <c r="B3" s="895"/>
      <c r="C3" s="895"/>
      <c r="D3" s="895"/>
      <c r="E3" s="626" t="s">
        <v>6</v>
      </c>
      <c r="F3" s="626" t="s">
        <v>7</v>
      </c>
      <c r="G3" s="626" t="s">
        <v>270</v>
      </c>
      <c r="H3" s="895"/>
      <c r="I3" s="895"/>
    </row>
    <row r="4" spans="1:9" ht="15.75" thickBot="1">
      <c r="A4" s="74">
        <v>1</v>
      </c>
      <c r="B4" s="74">
        <v>2</v>
      </c>
      <c r="C4" s="74">
        <v>3</v>
      </c>
      <c r="D4" s="75">
        <v>4</v>
      </c>
      <c r="E4" s="75">
        <v>5</v>
      </c>
      <c r="F4" s="75">
        <v>6</v>
      </c>
      <c r="G4" s="75">
        <v>7</v>
      </c>
      <c r="H4" s="75">
        <v>8</v>
      </c>
      <c r="I4" s="75">
        <v>9</v>
      </c>
    </row>
    <row r="5" spans="1:9" ht="32.25" thickBot="1">
      <c r="A5" s="621">
        <v>921</v>
      </c>
      <c r="B5" s="624"/>
      <c r="C5" s="624"/>
      <c r="D5" s="625" t="s">
        <v>92</v>
      </c>
      <c r="E5" s="622">
        <f t="shared" ref="E5:F5" si="0">E6</f>
        <v>25000</v>
      </c>
      <c r="F5" s="622">
        <f t="shared" si="0"/>
        <v>0</v>
      </c>
      <c r="G5" s="328">
        <v>25000</v>
      </c>
      <c r="H5" s="622">
        <v>0</v>
      </c>
      <c r="I5" s="623">
        <v>0</v>
      </c>
    </row>
    <row r="6" spans="1:9" ht="16.5" thickBot="1">
      <c r="A6" s="712"/>
      <c r="B6" s="624">
        <v>92109</v>
      </c>
      <c r="C6" s="624"/>
      <c r="D6" s="620" t="s">
        <v>279</v>
      </c>
      <c r="E6" s="618">
        <v>25000</v>
      </c>
      <c r="F6" s="618">
        <v>0</v>
      </c>
      <c r="G6" s="618">
        <v>25000</v>
      </c>
      <c r="H6" s="618">
        <v>0</v>
      </c>
      <c r="I6" s="619">
        <f t="shared" ref="I6:I8" si="1">H6/G6</f>
        <v>0</v>
      </c>
    </row>
    <row r="7" spans="1:9" ht="48" thickBot="1">
      <c r="A7" s="712"/>
      <c r="B7" s="637"/>
      <c r="C7" s="637">
        <v>2820</v>
      </c>
      <c r="D7" s="634" t="s">
        <v>282</v>
      </c>
      <c r="E7" s="632">
        <v>25000</v>
      </c>
      <c r="F7" s="632">
        <v>0</v>
      </c>
      <c r="G7" s="632">
        <v>25000</v>
      </c>
      <c r="H7" s="632">
        <v>0</v>
      </c>
      <c r="I7" s="633">
        <v>0</v>
      </c>
    </row>
    <row r="8" spans="1:9" ht="16.5" thickBot="1">
      <c r="A8" s="892" t="s">
        <v>158</v>
      </c>
      <c r="B8" s="893"/>
      <c r="C8" s="893"/>
      <c r="D8" s="894"/>
      <c r="E8" s="72">
        <v>25000</v>
      </c>
      <c r="F8" s="363">
        <v>0</v>
      </c>
      <c r="G8" s="72">
        <v>25000</v>
      </c>
      <c r="H8" s="72">
        <v>0</v>
      </c>
      <c r="I8" s="77">
        <f t="shared" si="1"/>
        <v>0</v>
      </c>
    </row>
  </sheetData>
  <mergeCells count="10">
    <mergeCell ref="A6:A7"/>
    <mergeCell ref="A8:D8"/>
    <mergeCell ref="A1:I1"/>
    <mergeCell ref="A2:A3"/>
    <mergeCell ref="B2:B3"/>
    <mergeCell ref="C2:C3"/>
    <mergeCell ref="D2:D3"/>
    <mergeCell ref="E2:G2"/>
    <mergeCell ref="H2:H3"/>
    <mergeCell ref="I2:I3"/>
  </mergeCells>
  <pageMargins left="0.7" right="0.7" top="0.75" bottom="0.75" header="0.3" footer="0.3"/>
  <pageSetup paperSize="9" orientation="landscape" verticalDpi="598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I8"/>
  <sheetViews>
    <sheetView workbookViewId="0">
      <selection activeCell="A2" sqref="A2:A3"/>
    </sheetView>
  </sheetViews>
  <sheetFormatPr defaultRowHeight="15"/>
  <cols>
    <col min="1" max="1" width="6.85546875" customWidth="1"/>
    <col min="2" max="2" width="7.85546875" customWidth="1"/>
    <col min="3" max="3" width="8.140625" customWidth="1"/>
    <col min="4" max="4" width="38.140625" customWidth="1"/>
    <col min="5" max="6" width="12.5703125" customWidth="1"/>
    <col min="7" max="7" width="14.28515625" customWidth="1"/>
    <col min="8" max="8" width="13.5703125" customWidth="1"/>
    <col min="9" max="9" width="13.140625" customWidth="1"/>
  </cols>
  <sheetData>
    <row r="1" spans="1:9" ht="54" customHeight="1" thickBot="1">
      <c r="A1" s="896" t="s">
        <v>273</v>
      </c>
      <c r="B1" s="896"/>
      <c r="C1" s="896"/>
      <c r="D1" s="896"/>
      <c r="E1" s="896"/>
      <c r="F1" s="896"/>
      <c r="G1" s="896"/>
      <c r="H1" s="896"/>
      <c r="I1" s="896"/>
    </row>
    <row r="2" spans="1:9" ht="16.5" thickBot="1">
      <c r="A2" s="895" t="s">
        <v>0</v>
      </c>
      <c r="B2" s="895" t="s">
        <v>1</v>
      </c>
      <c r="C2" s="895" t="s">
        <v>2</v>
      </c>
      <c r="D2" s="895" t="s">
        <v>3</v>
      </c>
      <c r="E2" s="895" t="s">
        <v>88</v>
      </c>
      <c r="F2" s="895"/>
      <c r="G2" s="895"/>
      <c r="H2" s="895" t="s">
        <v>5</v>
      </c>
      <c r="I2" s="895" t="s">
        <v>24</v>
      </c>
    </row>
    <row r="3" spans="1:9" ht="63.75" thickBot="1">
      <c r="A3" s="895"/>
      <c r="B3" s="895"/>
      <c r="C3" s="895"/>
      <c r="D3" s="895"/>
      <c r="E3" s="626" t="s">
        <v>6</v>
      </c>
      <c r="F3" s="626" t="s">
        <v>7</v>
      </c>
      <c r="G3" s="626" t="s">
        <v>270</v>
      </c>
      <c r="H3" s="895"/>
      <c r="I3" s="895"/>
    </row>
    <row r="4" spans="1:9" ht="15.75" thickBot="1">
      <c r="A4" s="74">
        <v>1</v>
      </c>
      <c r="B4" s="74">
        <v>2</v>
      </c>
      <c r="C4" s="74">
        <v>3</v>
      </c>
      <c r="D4" s="75">
        <v>4</v>
      </c>
      <c r="E4" s="75">
        <v>5</v>
      </c>
      <c r="F4" s="75">
        <v>6</v>
      </c>
      <c r="G4" s="75">
        <v>7</v>
      </c>
      <c r="H4" s="75">
        <v>8</v>
      </c>
      <c r="I4" s="75">
        <v>9</v>
      </c>
    </row>
    <row r="5" spans="1:9" ht="33.75" customHeight="1" thickBot="1">
      <c r="A5" s="629">
        <v>921</v>
      </c>
      <c r="B5" s="621"/>
      <c r="C5" s="621"/>
      <c r="D5" s="310" t="s">
        <v>92</v>
      </c>
      <c r="E5" s="300">
        <v>415500</v>
      </c>
      <c r="F5" s="310">
        <v>0</v>
      </c>
      <c r="G5" s="300">
        <v>415500</v>
      </c>
      <c r="H5" s="300">
        <v>191000</v>
      </c>
      <c r="I5" s="301">
        <v>0.45960000000000001</v>
      </c>
    </row>
    <row r="6" spans="1:9" ht="27" customHeight="1" thickBot="1">
      <c r="A6" s="624"/>
      <c r="B6" s="631">
        <v>92109</v>
      </c>
      <c r="C6" s="624"/>
      <c r="D6" s="309" t="s">
        <v>274</v>
      </c>
      <c r="E6" s="303">
        <v>415500</v>
      </c>
      <c r="F6" s="75">
        <v>0</v>
      </c>
      <c r="G6" s="303">
        <v>415500</v>
      </c>
      <c r="H6" s="303">
        <v>191000</v>
      </c>
      <c r="I6" s="304">
        <v>0.45960000000000001</v>
      </c>
    </row>
    <row r="7" spans="1:9" ht="49.5" customHeight="1" thickBot="1">
      <c r="A7" s="624"/>
      <c r="B7" s="624"/>
      <c r="C7" s="624">
        <v>2480</v>
      </c>
      <c r="D7" s="309" t="s">
        <v>275</v>
      </c>
      <c r="E7" s="303">
        <v>415500</v>
      </c>
      <c r="F7" s="75">
        <v>0</v>
      </c>
      <c r="G7" s="303">
        <v>415500</v>
      </c>
      <c r="H7" s="303">
        <v>191000</v>
      </c>
      <c r="I7" s="304">
        <v>0.45960000000000001</v>
      </c>
    </row>
    <row r="8" spans="1:9" ht="16.5" thickBot="1">
      <c r="A8" s="892" t="s">
        <v>158</v>
      </c>
      <c r="B8" s="893"/>
      <c r="C8" s="893"/>
      <c r="D8" s="894"/>
      <c r="E8" s="72">
        <v>415500</v>
      </c>
      <c r="F8" s="363">
        <v>0</v>
      </c>
      <c r="G8" s="72">
        <v>415500</v>
      </c>
      <c r="H8" s="72">
        <v>191000</v>
      </c>
      <c r="I8" s="77">
        <f t="shared" ref="I8" si="0">H8/G8</f>
        <v>0.45968712394705175</v>
      </c>
    </row>
  </sheetData>
  <mergeCells count="9">
    <mergeCell ref="A8:D8"/>
    <mergeCell ref="A1:I1"/>
    <mergeCell ref="A2:A3"/>
    <mergeCell ref="B2:B3"/>
    <mergeCell ref="C2:C3"/>
    <mergeCell ref="D2:D3"/>
    <mergeCell ref="E2:G2"/>
    <mergeCell ref="H2:H3"/>
    <mergeCell ref="I2:I3"/>
  </mergeCells>
  <pageMargins left="0.7" right="0.7" top="0.75" bottom="0.75" header="0.3" footer="0.3"/>
  <pageSetup paperSize="9" orientation="landscape" verticalDpi="598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C00000"/>
  </sheetPr>
  <dimension ref="A1:J40"/>
  <sheetViews>
    <sheetView topLeftCell="A15" workbookViewId="0">
      <selection activeCell="I24" sqref="I24"/>
    </sheetView>
  </sheetViews>
  <sheetFormatPr defaultRowHeight="15"/>
  <cols>
    <col min="1" max="3" width="9.140625" style="65"/>
    <col min="4" max="4" width="38.7109375" style="67" customWidth="1"/>
    <col min="5" max="5" width="15.7109375" style="65" customWidth="1"/>
    <col min="6" max="6" width="15.85546875" style="65" customWidth="1"/>
    <col min="7" max="7" width="14" style="65" customWidth="1"/>
    <col min="8" max="8" width="14.42578125" style="65" customWidth="1"/>
    <col min="9" max="9" width="15.85546875" style="70" customWidth="1"/>
  </cols>
  <sheetData>
    <row r="1" spans="1:9" s="15" customFormat="1" ht="19.5" thickBot="1">
      <c r="A1" s="891" t="s">
        <v>266</v>
      </c>
      <c r="B1" s="891"/>
      <c r="C1" s="891"/>
      <c r="D1" s="891"/>
      <c r="E1" s="891"/>
      <c r="F1" s="891"/>
      <c r="G1" s="891"/>
      <c r="H1" s="891"/>
      <c r="I1" s="891"/>
    </row>
    <row r="2" spans="1:9" s="15" customFormat="1" ht="39" customHeight="1" thickBot="1">
      <c r="A2" s="897" t="s">
        <v>0</v>
      </c>
      <c r="B2" s="897" t="s">
        <v>1</v>
      </c>
      <c r="C2" s="685" t="s">
        <v>2</v>
      </c>
      <c r="D2" s="685" t="s">
        <v>3</v>
      </c>
      <c r="E2" s="685" t="s">
        <v>88</v>
      </c>
      <c r="F2" s="685"/>
      <c r="G2" s="685"/>
      <c r="H2" s="685" t="s">
        <v>5</v>
      </c>
      <c r="I2" s="898" t="s">
        <v>24</v>
      </c>
    </row>
    <row r="3" spans="1:9" s="15" customFormat="1" ht="32.25" thickBot="1">
      <c r="A3" s="897"/>
      <c r="B3" s="897"/>
      <c r="C3" s="685"/>
      <c r="D3" s="685"/>
      <c r="E3" s="71" t="s">
        <v>6</v>
      </c>
      <c r="F3" s="71" t="s">
        <v>7</v>
      </c>
      <c r="G3" s="228" t="s">
        <v>267</v>
      </c>
      <c r="H3" s="685"/>
      <c r="I3" s="898"/>
    </row>
    <row r="4" spans="1:9" s="15" customFormat="1" ht="19.5" thickBot="1">
      <c r="A4" s="177">
        <v>1</v>
      </c>
      <c r="B4" s="176">
        <v>2</v>
      </c>
      <c r="C4" s="175">
        <v>3</v>
      </c>
      <c r="D4" s="175">
        <v>4</v>
      </c>
      <c r="E4" s="174">
        <v>5</v>
      </c>
      <c r="F4" s="174">
        <v>6</v>
      </c>
      <c r="G4" s="174">
        <v>7</v>
      </c>
      <c r="H4" s="244">
        <v>8</v>
      </c>
      <c r="I4" s="247">
        <v>9</v>
      </c>
    </row>
    <row r="5" spans="1:9" s="15" customFormat="1" ht="24.75" customHeight="1" thickBot="1">
      <c r="A5" s="295">
        <v>10</v>
      </c>
      <c r="B5" s="296"/>
      <c r="C5" s="297"/>
      <c r="D5" s="298" t="s">
        <v>192</v>
      </c>
      <c r="E5" s="299">
        <f>E6+E8</f>
        <v>4986679.8099999996</v>
      </c>
      <c r="F5" s="367">
        <v>-20000</v>
      </c>
      <c r="G5" s="300">
        <v>4966679.8099999996</v>
      </c>
      <c r="H5" s="300">
        <v>4646314.01</v>
      </c>
      <c r="I5" s="301">
        <f>H5/G5</f>
        <v>0.9354969894868258</v>
      </c>
    </row>
    <row r="6" spans="1:9" s="308" customFormat="1" ht="24" customHeight="1" thickBot="1">
      <c r="A6" s="903"/>
      <c r="B6" s="305">
        <v>1008</v>
      </c>
      <c r="C6" s="306"/>
      <c r="D6" s="307" t="s">
        <v>222</v>
      </c>
      <c r="E6" s="302">
        <f>E7</f>
        <v>10000</v>
      </c>
      <c r="F6" s="368">
        <f>F7</f>
        <v>0</v>
      </c>
      <c r="G6" s="303">
        <f>G7</f>
        <v>10000</v>
      </c>
      <c r="H6" s="303">
        <f>H7</f>
        <v>0</v>
      </c>
      <c r="I6" s="304">
        <f>H6/G6</f>
        <v>0</v>
      </c>
    </row>
    <row r="7" spans="1:9" s="308" customFormat="1" ht="28.5" customHeight="1" thickBot="1">
      <c r="A7" s="904"/>
      <c r="B7" s="306"/>
      <c r="C7" s="306">
        <v>6050</v>
      </c>
      <c r="D7" s="307" t="s">
        <v>95</v>
      </c>
      <c r="E7" s="302">
        <v>10000</v>
      </c>
      <c r="F7" s="368">
        <v>0</v>
      </c>
      <c r="G7" s="303">
        <v>10000</v>
      </c>
      <c r="H7" s="303">
        <v>0</v>
      </c>
      <c r="I7" s="304">
        <f>H7/G7</f>
        <v>0</v>
      </c>
    </row>
    <row r="8" spans="1:9" s="15" customFormat="1" ht="32.25" thickBot="1">
      <c r="A8" s="904"/>
      <c r="B8" s="305">
        <v>1010</v>
      </c>
      <c r="C8" s="310"/>
      <c r="D8" s="309" t="s">
        <v>193</v>
      </c>
      <c r="E8" s="302">
        <v>4976679.8099999996</v>
      </c>
      <c r="F8" s="368">
        <v>-20000</v>
      </c>
      <c r="G8" s="303">
        <v>4956679.8099999996</v>
      </c>
      <c r="H8" s="303">
        <v>4646314.01</v>
      </c>
      <c r="I8" s="304">
        <v>0.93740000000000001</v>
      </c>
    </row>
    <row r="9" spans="1:9" s="15" customFormat="1" ht="32.25" thickBot="1">
      <c r="A9" s="904"/>
      <c r="B9" s="284"/>
      <c r="C9" s="284">
        <v>6050</v>
      </c>
      <c r="D9" s="274" t="s">
        <v>95</v>
      </c>
      <c r="E9" s="219">
        <v>27799.8</v>
      </c>
      <c r="F9" s="630">
        <v>-20000</v>
      </c>
      <c r="G9" s="286">
        <v>7799.8</v>
      </c>
      <c r="H9" s="286">
        <v>611.94000000000005</v>
      </c>
      <c r="I9" s="304">
        <v>7.8399999999999997E-2</v>
      </c>
    </row>
    <row r="10" spans="1:9" s="15" customFormat="1" ht="32.25" thickBot="1">
      <c r="A10" s="904"/>
      <c r="B10" s="288"/>
      <c r="C10" s="284">
        <v>6057</v>
      </c>
      <c r="D10" s="274" t="s">
        <v>95</v>
      </c>
      <c r="E10" s="219">
        <v>1970449</v>
      </c>
      <c r="F10" s="373">
        <v>0</v>
      </c>
      <c r="G10" s="286">
        <v>1970449</v>
      </c>
      <c r="H10" s="286">
        <v>1970449</v>
      </c>
      <c r="I10" s="304">
        <v>1</v>
      </c>
    </row>
    <row r="11" spans="1:9" s="15" customFormat="1" ht="32.25" thickBot="1">
      <c r="A11" s="904"/>
      <c r="B11" s="288"/>
      <c r="C11" s="284">
        <v>6059</v>
      </c>
      <c r="D11" s="274" t="s">
        <v>95</v>
      </c>
      <c r="E11" s="219">
        <v>2978431.01</v>
      </c>
      <c r="F11" s="343">
        <v>0</v>
      </c>
      <c r="G11" s="286">
        <v>2978431.01</v>
      </c>
      <c r="H11" s="286">
        <v>2675253.0699999998</v>
      </c>
      <c r="I11" s="304">
        <v>0.8982</v>
      </c>
    </row>
    <row r="12" spans="1:9" ht="22.5" customHeight="1" thickBot="1">
      <c r="A12" s="712">
        <v>600</v>
      </c>
      <c r="B12" s="744"/>
      <c r="C12" s="814"/>
      <c r="D12" s="815" t="s">
        <v>96</v>
      </c>
      <c r="E12" s="816">
        <v>1180000</v>
      </c>
      <c r="F12" s="902">
        <v>-20000</v>
      </c>
      <c r="G12" s="816">
        <v>1160000</v>
      </c>
      <c r="H12" s="816">
        <v>898966.12</v>
      </c>
      <c r="I12" s="826">
        <f>H12/G12</f>
        <v>0.7749707931034483</v>
      </c>
    </row>
    <row r="13" spans="1:9" ht="15.75" hidden="1" thickBot="1">
      <c r="A13" s="712"/>
      <c r="B13" s="744"/>
      <c r="C13" s="814"/>
      <c r="D13" s="815"/>
      <c r="E13" s="816"/>
      <c r="F13" s="902"/>
      <c r="G13" s="816"/>
      <c r="H13" s="816"/>
      <c r="I13" s="826"/>
    </row>
    <row r="14" spans="1:9" ht="6.75" hidden="1" customHeight="1" thickBot="1">
      <c r="A14" s="712"/>
      <c r="B14" s="744"/>
      <c r="C14" s="814"/>
      <c r="D14" s="815"/>
      <c r="E14" s="816"/>
      <c r="F14" s="902"/>
      <c r="G14" s="816"/>
      <c r="H14" s="816"/>
      <c r="I14" s="826"/>
    </row>
    <row r="15" spans="1:9" ht="22.5" customHeight="1" thickBot="1">
      <c r="A15" s="716"/>
      <c r="B15" s="27">
        <v>60016</v>
      </c>
      <c r="C15" s="64"/>
      <c r="D15" s="66" t="s">
        <v>97</v>
      </c>
      <c r="E15" s="68">
        <v>1180000</v>
      </c>
      <c r="F15" s="343">
        <v>-20000</v>
      </c>
      <c r="G15" s="68">
        <v>1160000</v>
      </c>
      <c r="H15" s="68">
        <v>898966.12</v>
      </c>
      <c r="I15" s="69">
        <f>H15/G15</f>
        <v>0.7749707931034483</v>
      </c>
    </row>
    <row r="16" spans="1:9" ht="32.25" thickBot="1">
      <c r="A16" s="817"/>
      <c r="B16" s="27"/>
      <c r="C16" s="64">
        <v>6050</v>
      </c>
      <c r="D16" s="66" t="s">
        <v>95</v>
      </c>
      <c r="E16" s="68">
        <v>290000</v>
      </c>
      <c r="F16" s="343">
        <v>-30617.040000000001</v>
      </c>
      <c r="G16" s="68">
        <v>259382.96</v>
      </c>
      <c r="H16" s="68">
        <v>0</v>
      </c>
      <c r="I16" s="69">
        <f>H16/G16</f>
        <v>0</v>
      </c>
    </row>
    <row r="17" spans="1:10" ht="32.25" thickBot="1">
      <c r="A17" s="590"/>
      <c r="B17" s="588"/>
      <c r="C17" s="589">
        <v>6057</v>
      </c>
      <c r="D17" s="587" t="s">
        <v>95</v>
      </c>
      <c r="E17" s="585">
        <v>556307</v>
      </c>
      <c r="F17" s="591">
        <v>7213.08</v>
      </c>
      <c r="G17" s="585">
        <v>563520.07999999996</v>
      </c>
      <c r="H17" s="585">
        <v>563520.07999999996</v>
      </c>
      <c r="I17" s="586">
        <v>1</v>
      </c>
    </row>
    <row r="18" spans="1:10" ht="32.25" thickBot="1">
      <c r="A18" s="590"/>
      <c r="B18" s="588"/>
      <c r="C18" s="589">
        <v>6059</v>
      </c>
      <c r="D18" s="587" t="s">
        <v>95</v>
      </c>
      <c r="E18" s="585">
        <v>333693</v>
      </c>
      <c r="F18" s="591">
        <v>3403.96</v>
      </c>
      <c r="G18" s="585">
        <v>337096.96000000002</v>
      </c>
      <c r="H18" s="585">
        <v>335446.03999999998</v>
      </c>
      <c r="I18" s="586">
        <v>0.99509999999999998</v>
      </c>
    </row>
    <row r="19" spans="1:10" ht="16.5" thickBot="1">
      <c r="A19" s="640">
        <v>710</v>
      </c>
      <c r="B19" s="667"/>
      <c r="C19" s="635"/>
      <c r="D19" s="638" t="s">
        <v>281</v>
      </c>
      <c r="E19" s="639">
        <v>0</v>
      </c>
      <c r="F19" s="642">
        <v>75250</v>
      </c>
      <c r="G19" s="639">
        <v>75250</v>
      </c>
      <c r="H19" s="639">
        <v>2214</v>
      </c>
      <c r="I19" s="641">
        <v>2.9399999999999999E-2</v>
      </c>
    </row>
    <row r="20" spans="1:10" ht="16.5" thickBot="1">
      <c r="A20" s="640"/>
      <c r="B20" s="636">
        <v>71004</v>
      </c>
      <c r="C20" s="637"/>
      <c r="D20" s="634" t="s">
        <v>122</v>
      </c>
      <c r="E20" s="632">
        <v>0</v>
      </c>
      <c r="F20" s="628">
        <v>75250</v>
      </c>
      <c r="G20" s="632">
        <v>75250</v>
      </c>
      <c r="H20" s="632">
        <v>2214</v>
      </c>
      <c r="I20" s="633">
        <v>2.9399999999999999E-2</v>
      </c>
    </row>
    <row r="21" spans="1:10" ht="32.25" thickBot="1">
      <c r="A21" s="640"/>
      <c r="B21" s="636"/>
      <c r="C21" s="637">
        <v>6050</v>
      </c>
      <c r="D21" s="634" t="s">
        <v>95</v>
      </c>
      <c r="E21" s="632">
        <v>0</v>
      </c>
      <c r="F21" s="628">
        <v>75250</v>
      </c>
      <c r="G21" s="632">
        <v>75250</v>
      </c>
      <c r="H21" s="632">
        <v>2214</v>
      </c>
      <c r="I21" s="633">
        <v>2.9399999999999999E-2</v>
      </c>
    </row>
    <row r="22" spans="1:10" ht="18" customHeight="1" thickBot="1">
      <c r="A22" s="539">
        <v>750</v>
      </c>
      <c r="B22" s="539"/>
      <c r="C22" s="539"/>
      <c r="D22" s="543" t="s">
        <v>16</v>
      </c>
      <c r="E22" s="540">
        <v>20000</v>
      </c>
      <c r="F22" s="540">
        <v>9336</v>
      </c>
      <c r="G22" s="540">
        <v>29336</v>
      </c>
      <c r="H22" s="540">
        <v>0</v>
      </c>
      <c r="I22" s="541">
        <v>0</v>
      </c>
      <c r="J22" s="51"/>
    </row>
    <row r="23" spans="1:10" ht="20.25" customHeight="1" thickBot="1">
      <c r="A23" s="542"/>
      <c r="B23" s="542">
        <v>75023</v>
      </c>
      <c r="C23" s="542"/>
      <c r="D23" s="538" t="s">
        <v>246</v>
      </c>
      <c r="E23" s="536">
        <v>20000</v>
      </c>
      <c r="F23" s="536">
        <v>0</v>
      </c>
      <c r="G23" s="536">
        <v>29336</v>
      </c>
      <c r="H23" s="536">
        <v>0</v>
      </c>
      <c r="I23" s="537">
        <v>0</v>
      </c>
    </row>
    <row r="24" spans="1:10" ht="30.75" customHeight="1" thickBot="1">
      <c r="A24" s="542"/>
      <c r="B24" s="542"/>
      <c r="C24" s="542">
        <v>6060</v>
      </c>
      <c r="D24" s="538" t="s">
        <v>98</v>
      </c>
      <c r="E24" s="536">
        <v>20000</v>
      </c>
      <c r="F24" s="536">
        <v>9336</v>
      </c>
      <c r="G24" s="536">
        <v>29336</v>
      </c>
      <c r="H24" s="536">
        <v>0</v>
      </c>
      <c r="I24" s="537">
        <v>0</v>
      </c>
    </row>
    <row r="25" spans="1:10" ht="30.75" customHeight="1" thickBot="1">
      <c r="A25" s="542">
        <v>754</v>
      </c>
      <c r="B25" s="542"/>
      <c r="C25" s="539"/>
      <c r="D25" s="543" t="s">
        <v>127</v>
      </c>
      <c r="E25" s="540">
        <v>0</v>
      </c>
      <c r="F25" s="544">
        <v>25000</v>
      </c>
      <c r="G25" s="540">
        <v>25000</v>
      </c>
      <c r="H25" s="540">
        <v>13448.87</v>
      </c>
      <c r="I25" s="541">
        <v>0.53790000000000004</v>
      </c>
    </row>
    <row r="26" spans="1:10" ht="17.25" customHeight="1" thickBot="1">
      <c r="A26" s="510"/>
      <c r="B26" s="510">
        <v>75412</v>
      </c>
      <c r="C26" s="510"/>
      <c r="D26" s="509" t="s">
        <v>100</v>
      </c>
      <c r="E26" s="507">
        <v>0</v>
      </c>
      <c r="F26" s="343">
        <v>25000</v>
      </c>
      <c r="G26" s="507">
        <v>25000</v>
      </c>
      <c r="H26" s="507">
        <v>13448.87</v>
      </c>
      <c r="I26" s="508">
        <v>0.53790000000000004</v>
      </c>
    </row>
    <row r="27" spans="1:10" ht="32.25" customHeight="1" thickBot="1">
      <c r="A27" s="510"/>
      <c r="B27" s="510"/>
      <c r="C27" s="510">
        <v>6060</v>
      </c>
      <c r="D27" s="509" t="s">
        <v>98</v>
      </c>
      <c r="E27" s="507">
        <v>0</v>
      </c>
      <c r="F27" s="343">
        <v>25000</v>
      </c>
      <c r="G27" s="507">
        <v>25000</v>
      </c>
      <c r="H27" s="507">
        <v>13448.87</v>
      </c>
      <c r="I27" s="508">
        <v>0.53790000000000004</v>
      </c>
    </row>
    <row r="28" spans="1:10" ht="32.25" customHeight="1" thickBot="1">
      <c r="A28" s="635">
        <v>801</v>
      </c>
      <c r="B28" s="635"/>
      <c r="C28" s="635"/>
      <c r="D28" s="638" t="s">
        <v>11</v>
      </c>
      <c r="E28" s="639">
        <v>0</v>
      </c>
      <c r="F28" s="642">
        <v>35000</v>
      </c>
      <c r="G28" s="639">
        <v>35000</v>
      </c>
      <c r="H28" s="639">
        <v>15200</v>
      </c>
      <c r="I28" s="641">
        <v>0.43430000000000002</v>
      </c>
    </row>
    <row r="29" spans="1:10" ht="32.25" customHeight="1" thickBot="1">
      <c r="A29" s="624"/>
      <c r="B29" s="624">
        <v>80195</v>
      </c>
      <c r="C29" s="624"/>
      <c r="D29" s="620" t="s">
        <v>14</v>
      </c>
      <c r="E29" s="618">
        <v>0</v>
      </c>
      <c r="F29" s="628">
        <v>35000</v>
      </c>
      <c r="G29" s="618">
        <v>35000</v>
      </c>
      <c r="H29" s="618">
        <v>15200</v>
      </c>
      <c r="I29" s="619">
        <v>0.43430000000000002</v>
      </c>
    </row>
    <row r="30" spans="1:10" ht="32.25" customHeight="1" thickBot="1">
      <c r="A30" s="624"/>
      <c r="B30" s="624"/>
      <c r="C30" s="624">
        <v>6067</v>
      </c>
      <c r="D30" s="620" t="s">
        <v>98</v>
      </c>
      <c r="E30" s="618">
        <v>0</v>
      </c>
      <c r="F30" s="628">
        <v>35000</v>
      </c>
      <c r="G30" s="618">
        <v>35000</v>
      </c>
      <c r="H30" s="618">
        <v>15200</v>
      </c>
      <c r="I30" s="619">
        <v>0.43430000000000002</v>
      </c>
    </row>
    <row r="31" spans="1:10" s="51" customFormat="1" ht="38.25" customHeight="1" thickBot="1">
      <c r="A31" s="63">
        <v>900</v>
      </c>
      <c r="B31" s="63"/>
      <c r="C31" s="63"/>
      <c r="D31" s="511" t="s">
        <v>67</v>
      </c>
      <c r="E31" s="47">
        <f>E32+E34</f>
        <v>284240</v>
      </c>
      <c r="F31" s="627">
        <v>50000</v>
      </c>
      <c r="G31" s="47">
        <v>334240</v>
      </c>
      <c r="H31" s="47">
        <v>41820</v>
      </c>
      <c r="I31" s="50">
        <v>0.12509999999999999</v>
      </c>
    </row>
    <row r="32" spans="1:10" s="51" customFormat="1" ht="20.25" customHeight="1" thickBot="1">
      <c r="A32" s="715"/>
      <c r="B32" s="197">
        <v>90002</v>
      </c>
      <c r="C32" s="197"/>
      <c r="D32" s="198" t="s">
        <v>203</v>
      </c>
      <c r="E32" s="242">
        <f>E33</f>
        <v>75000</v>
      </c>
      <c r="F32" s="628">
        <v>50000</v>
      </c>
      <c r="G32" s="217">
        <v>125000</v>
      </c>
      <c r="H32" s="196">
        <v>41820</v>
      </c>
      <c r="I32" s="243">
        <v>0.33460000000000001</v>
      </c>
    </row>
    <row r="33" spans="1:9" s="51" customFormat="1" ht="33" customHeight="1" thickBot="1">
      <c r="A33" s="716"/>
      <c r="B33" s="197"/>
      <c r="C33" s="197">
        <v>6050</v>
      </c>
      <c r="D33" s="198" t="s">
        <v>95</v>
      </c>
      <c r="E33" s="242">
        <v>75000</v>
      </c>
      <c r="F33" s="628">
        <v>50000</v>
      </c>
      <c r="G33" s="220">
        <v>125000</v>
      </c>
      <c r="H33" s="196">
        <v>41820</v>
      </c>
      <c r="I33" s="243">
        <v>0.33460000000000001</v>
      </c>
    </row>
    <row r="34" spans="1:9" ht="21" customHeight="1" thickBot="1">
      <c r="A34" s="716"/>
      <c r="B34" s="64">
        <v>90017</v>
      </c>
      <c r="C34" s="64"/>
      <c r="D34" s="66" t="s">
        <v>160</v>
      </c>
      <c r="E34" s="68">
        <f>E35</f>
        <v>209240</v>
      </c>
      <c r="F34" s="355">
        <f>F35</f>
        <v>0</v>
      </c>
      <c r="G34" s="68">
        <f>G35</f>
        <v>209240</v>
      </c>
      <c r="H34" s="68">
        <v>0</v>
      </c>
      <c r="I34" s="243">
        <v>0</v>
      </c>
    </row>
    <row r="35" spans="1:9" ht="30" customHeight="1" thickBot="1">
      <c r="A35" s="716"/>
      <c r="B35" s="359"/>
      <c r="C35" s="358">
        <v>6060</v>
      </c>
      <c r="D35" s="360" t="s">
        <v>98</v>
      </c>
      <c r="E35" s="196">
        <v>209240</v>
      </c>
      <c r="F35" s="355">
        <v>0</v>
      </c>
      <c r="G35" s="196">
        <v>209240</v>
      </c>
      <c r="H35" s="196">
        <v>0</v>
      </c>
      <c r="I35" s="243">
        <v>0</v>
      </c>
    </row>
    <row r="36" spans="1:9" ht="30" customHeight="1" thickBot="1">
      <c r="A36" s="436">
        <v>921</v>
      </c>
      <c r="B36" s="435"/>
      <c r="C36" s="435"/>
      <c r="D36" s="438" t="s">
        <v>92</v>
      </c>
      <c r="E36" s="223">
        <v>21161</v>
      </c>
      <c r="F36" s="460">
        <v>0</v>
      </c>
      <c r="G36" s="457">
        <v>21161</v>
      </c>
      <c r="H36" s="457">
        <v>0</v>
      </c>
      <c r="I36" s="458">
        <v>0</v>
      </c>
    </row>
    <row r="37" spans="1:9" ht="30" customHeight="1" thickBot="1">
      <c r="A37" s="437"/>
      <c r="B37" s="357">
        <v>92109</v>
      </c>
      <c r="C37" s="357"/>
      <c r="D37" s="366" t="s">
        <v>93</v>
      </c>
      <c r="E37" s="427">
        <v>21161</v>
      </c>
      <c r="F37" s="343">
        <v>0</v>
      </c>
      <c r="G37" s="425">
        <v>21161</v>
      </c>
      <c r="H37" s="425">
        <v>0</v>
      </c>
      <c r="I37" s="426">
        <v>0</v>
      </c>
    </row>
    <row r="38" spans="1:9" ht="30" customHeight="1" thickBot="1">
      <c r="A38" s="326"/>
      <c r="B38" s="439"/>
      <c r="C38" s="439">
        <v>6050</v>
      </c>
      <c r="D38" s="440" t="s">
        <v>95</v>
      </c>
      <c r="E38" s="427">
        <v>10000</v>
      </c>
      <c r="F38" s="428">
        <v>0</v>
      </c>
      <c r="G38" s="425">
        <v>10000</v>
      </c>
      <c r="H38" s="425">
        <v>0</v>
      </c>
      <c r="I38" s="426">
        <v>0</v>
      </c>
    </row>
    <row r="39" spans="1:9" ht="30" customHeight="1" thickBot="1">
      <c r="A39" s="326"/>
      <c r="B39" s="442"/>
      <c r="C39" s="442">
        <v>6060</v>
      </c>
      <c r="D39" s="443" t="s">
        <v>98</v>
      </c>
      <c r="E39" s="427">
        <v>11161</v>
      </c>
      <c r="F39" s="428">
        <v>0</v>
      </c>
      <c r="G39" s="425">
        <v>11161</v>
      </c>
      <c r="H39" s="425">
        <v>0</v>
      </c>
      <c r="I39" s="426">
        <v>0</v>
      </c>
    </row>
    <row r="40" spans="1:9" ht="16.5" customHeight="1" thickBot="1">
      <c r="A40" s="899" t="s">
        <v>157</v>
      </c>
      <c r="B40" s="900"/>
      <c r="C40" s="900"/>
      <c r="D40" s="901"/>
      <c r="E40" s="72">
        <v>6492080.8099999996</v>
      </c>
      <c r="F40" s="677">
        <v>154586</v>
      </c>
      <c r="G40" s="72">
        <v>6646666.8099999996</v>
      </c>
      <c r="H40" s="72">
        <v>5617963</v>
      </c>
      <c r="I40" s="77">
        <f>H40/G40</f>
        <v>0.84523012219413485</v>
      </c>
    </row>
  </sheetData>
  <mergeCells count="21">
    <mergeCell ref="A40:D40"/>
    <mergeCell ref="E2:G2"/>
    <mergeCell ref="F12:F14"/>
    <mergeCell ref="G12:G14"/>
    <mergeCell ref="H12:H14"/>
    <mergeCell ref="A15:A16"/>
    <mergeCell ref="A32:A35"/>
    <mergeCell ref="A6:A11"/>
    <mergeCell ref="A1:I1"/>
    <mergeCell ref="H2:H3"/>
    <mergeCell ref="D12:D14"/>
    <mergeCell ref="A2:A3"/>
    <mergeCell ref="B2:B3"/>
    <mergeCell ref="C2:C3"/>
    <mergeCell ref="D2:D3"/>
    <mergeCell ref="A12:A14"/>
    <mergeCell ref="B12:B14"/>
    <mergeCell ref="C12:C14"/>
    <mergeCell ref="I2:I3"/>
    <mergeCell ref="E12:E14"/>
    <mergeCell ref="I12:I14"/>
  </mergeCells>
  <pageMargins left="0.23622047244094491" right="0.23622047244094491" top="0.74803149606299213" bottom="0.74803149606299213" header="0.31496062992125984" footer="0.31496062992125984"/>
  <pageSetup paperSize="9" orientation="landscape" verticalDpi="598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0"/>
  </sheetPr>
  <dimension ref="A1:L249"/>
  <sheetViews>
    <sheetView topLeftCell="A64" workbookViewId="0">
      <selection activeCell="H151" sqref="H151"/>
    </sheetView>
  </sheetViews>
  <sheetFormatPr defaultRowHeight="15"/>
  <cols>
    <col min="1" max="1" width="6.140625" customWidth="1"/>
    <col min="2" max="2" width="8.42578125" customWidth="1"/>
    <col min="3" max="3" width="7.28515625" customWidth="1"/>
    <col min="4" max="4" width="32" customWidth="1"/>
    <col min="5" max="5" width="16.85546875" customWidth="1"/>
    <col min="6" max="6" width="13" customWidth="1"/>
    <col min="7" max="7" width="15.42578125" customWidth="1"/>
    <col min="8" max="8" width="14.42578125" customWidth="1"/>
    <col min="9" max="9" width="11.5703125" customWidth="1"/>
  </cols>
  <sheetData>
    <row r="1" spans="1:9" ht="19.5" thickBot="1">
      <c r="A1" s="910" t="s">
        <v>268</v>
      </c>
      <c r="B1" s="910"/>
      <c r="C1" s="910"/>
      <c r="D1" s="910"/>
      <c r="E1" s="910"/>
      <c r="F1" s="910"/>
      <c r="G1" s="910"/>
      <c r="H1" s="910"/>
      <c r="I1" s="910"/>
    </row>
    <row r="2" spans="1:9" ht="19.5" thickBot="1">
      <c r="A2" s="682" t="s">
        <v>0</v>
      </c>
      <c r="B2" s="682" t="s">
        <v>1</v>
      </c>
      <c r="C2" s="911" t="s">
        <v>2</v>
      </c>
      <c r="D2" s="912" t="s">
        <v>3</v>
      </c>
      <c r="E2" s="911" t="s">
        <v>88</v>
      </c>
      <c r="F2" s="911"/>
      <c r="G2" s="911"/>
      <c r="H2" s="911" t="s">
        <v>5</v>
      </c>
      <c r="I2" s="913" t="s">
        <v>24</v>
      </c>
    </row>
    <row r="3" spans="1:9" ht="48" thickBot="1">
      <c r="A3" s="682"/>
      <c r="B3" s="682"/>
      <c r="C3" s="911"/>
      <c r="D3" s="912"/>
      <c r="E3" s="113" t="s">
        <v>102</v>
      </c>
      <c r="F3" s="113" t="s">
        <v>103</v>
      </c>
      <c r="G3" s="231" t="s">
        <v>292</v>
      </c>
      <c r="H3" s="911"/>
      <c r="I3" s="913"/>
    </row>
    <row r="4" spans="1:9" ht="16.5" thickBot="1">
      <c r="A4" s="106">
        <v>1</v>
      </c>
      <c r="B4" s="106">
        <v>2</v>
      </c>
      <c r="C4" s="106">
        <v>3</v>
      </c>
      <c r="D4" s="106">
        <v>4</v>
      </c>
      <c r="E4" s="106">
        <v>5</v>
      </c>
      <c r="F4" s="106">
        <v>6</v>
      </c>
      <c r="G4" s="106">
        <v>7</v>
      </c>
      <c r="H4" s="106">
        <v>8</v>
      </c>
      <c r="I4" s="78">
        <v>9</v>
      </c>
    </row>
    <row r="5" spans="1:9" ht="36" customHeight="1" thickBot="1">
      <c r="A5" s="914">
        <v>10</v>
      </c>
      <c r="B5" s="712"/>
      <c r="C5" s="712"/>
      <c r="D5" s="815" t="s">
        <v>13</v>
      </c>
      <c r="E5" s="816">
        <v>13080</v>
      </c>
      <c r="F5" s="902">
        <v>0</v>
      </c>
      <c r="G5" s="816">
        <v>13080</v>
      </c>
      <c r="H5" s="816">
        <v>5326.37</v>
      </c>
      <c r="I5" s="826">
        <f>H5/G5</f>
        <v>0.40721483180428136</v>
      </c>
    </row>
    <row r="6" spans="1:9" ht="8.25" hidden="1" customHeight="1" thickBot="1">
      <c r="A6" s="914"/>
      <c r="B6" s="712"/>
      <c r="C6" s="712"/>
      <c r="D6" s="815"/>
      <c r="E6" s="816"/>
      <c r="F6" s="902"/>
      <c r="G6" s="816"/>
      <c r="H6" s="816"/>
      <c r="I6" s="826"/>
    </row>
    <row r="7" spans="1:9" ht="20.25" customHeight="1" thickBot="1">
      <c r="A7" s="904"/>
      <c r="B7" s="141">
        <v>1030</v>
      </c>
      <c r="C7" s="106"/>
      <c r="D7" s="110" t="s">
        <v>104</v>
      </c>
      <c r="E7" s="112">
        <f>E8</f>
        <v>13080</v>
      </c>
      <c r="F7" s="313">
        <v>0</v>
      </c>
      <c r="G7" s="112">
        <f>G8</f>
        <v>13080</v>
      </c>
      <c r="H7" s="112">
        <f>H8</f>
        <v>5326.37</v>
      </c>
      <c r="I7" s="108">
        <f t="shared" ref="I7:I16" si="0">H7/G7</f>
        <v>0.40721483180428136</v>
      </c>
    </row>
    <row r="8" spans="1:9" ht="64.5" customHeight="1" thickBot="1">
      <c r="A8" s="904"/>
      <c r="B8" s="106"/>
      <c r="C8" s="106">
        <v>2850</v>
      </c>
      <c r="D8" s="110" t="s">
        <v>105</v>
      </c>
      <c r="E8" s="112">
        <v>13080</v>
      </c>
      <c r="F8" s="313">
        <v>0</v>
      </c>
      <c r="G8" s="112">
        <f>E8</f>
        <v>13080</v>
      </c>
      <c r="H8" s="112">
        <v>5326.37</v>
      </c>
      <c r="I8" s="108">
        <f t="shared" si="0"/>
        <v>0.40721483180428136</v>
      </c>
    </row>
    <row r="9" spans="1:9" ht="16.5" thickBot="1">
      <c r="A9" s="102">
        <v>600</v>
      </c>
      <c r="B9" s="106"/>
      <c r="C9" s="106"/>
      <c r="D9" s="107" t="s">
        <v>96</v>
      </c>
      <c r="E9" s="109">
        <f>E12</f>
        <v>48194</v>
      </c>
      <c r="F9" s="673">
        <v>4651</v>
      </c>
      <c r="G9" s="109">
        <v>52845</v>
      </c>
      <c r="H9" s="109">
        <v>17316.18</v>
      </c>
      <c r="I9" s="111">
        <f t="shared" si="0"/>
        <v>0.32767868294067559</v>
      </c>
    </row>
    <row r="10" spans="1:9" ht="16.5" thickBot="1">
      <c r="A10" s="607"/>
      <c r="B10" s="609">
        <v>60004</v>
      </c>
      <c r="C10" s="615"/>
      <c r="D10" s="614" t="s">
        <v>263</v>
      </c>
      <c r="E10" s="612">
        <v>0</v>
      </c>
      <c r="F10" s="616">
        <v>12100</v>
      </c>
      <c r="G10" s="612">
        <v>12100</v>
      </c>
      <c r="H10" s="612">
        <v>5472</v>
      </c>
      <c r="I10" s="613">
        <v>0.45219999999999999</v>
      </c>
    </row>
    <row r="11" spans="1:9" ht="16.5" thickBot="1">
      <c r="A11" s="607"/>
      <c r="B11" s="609"/>
      <c r="C11" s="615">
        <v>4300</v>
      </c>
      <c r="D11" s="614" t="s">
        <v>108</v>
      </c>
      <c r="E11" s="612">
        <v>0</v>
      </c>
      <c r="F11" s="616">
        <v>12100</v>
      </c>
      <c r="G11" s="612">
        <v>12100</v>
      </c>
      <c r="H11" s="612">
        <v>5472</v>
      </c>
      <c r="I11" s="613">
        <v>0.45219999999999999</v>
      </c>
    </row>
    <row r="12" spans="1:9" ht="21" customHeight="1" thickBot="1">
      <c r="A12" s="712"/>
      <c r="B12" s="106">
        <v>60016</v>
      </c>
      <c r="C12" s="106"/>
      <c r="D12" s="110" t="s">
        <v>97</v>
      </c>
      <c r="E12" s="112">
        <f>E13+E14</f>
        <v>48194</v>
      </c>
      <c r="F12" s="503">
        <f>F13+F14</f>
        <v>-7449</v>
      </c>
      <c r="G12" s="112">
        <f>G13+G14</f>
        <v>40745</v>
      </c>
      <c r="H12" s="112">
        <f>H13+H14</f>
        <v>11844.18</v>
      </c>
      <c r="I12" s="108">
        <f t="shared" si="0"/>
        <v>0.29069039145907472</v>
      </c>
    </row>
    <row r="13" spans="1:9" ht="18.75" customHeight="1" thickBot="1">
      <c r="A13" s="712"/>
      <c r="B13" s="814"/>
      <c r="C13" s="106">
        <v>4210</v>
      </c>
      <c r="D13" s="110" t="s">
        <v>106</v>
      </c>
      <c r="E13" s="112">
        <v>20000</v>
      </c>
      <c r="F13" s="333">
        <v>-7449</v>
      </c>
      <c r="G13" s="112">
        <v>12551</v>
      </c>
      <c r="H13" s="112">
        <v>826</v>
      </c>
      <c r="I13" s="108">
        <f t="shared" si="0"/>
        <v>6.5811489124372555E-2</v>
      </c>
    </row>
    <row r="14" spans="1:9" ht="19.5" customHeight="1" thickBot="1">
      <c r="A14" s="712"/>
      <c r="B14" s="814"/>
      <c r="C14" s="106">
        <v>4300</v>
      </c>
      <c r="D14" s="110" t="s">
        <v>108</v>
      </c>
      <c r="E14" s="112">
        <v>28194</v>
      </c>
      <c r="F14" s="346">
        <v>0</v>
      </c>
      <c r="G14" s="112">
        <v>28194</v>
      </c>
      <c r="H14" s="112">
        <v>11018.18</v>
      </c>
      <c r="I14" s="108">
        <f t="shared" si="0"/>
        <v>0.39079875150741294</v>
      </c>
    </row>
    <row r="15" spans="1:9" ht="33" customHeight="1" thickBot="1">
      <c r="A15" s="102">
        <v>700</v>
      </c>
      <c r="B15" s="106"/>
      <c r="C15" s="106"/>
      <c r="D15" s="107" t="s">
        <v>8</v>
      </c>
      <c r="E15" s="109">
        <f>E16</f>
        <v>25477</v>
      </c>
      <c r="F15" s="673">
        <f>F16</f>
        <v>8849</v>
      </c>
      <c r="G15" s="109">
        <f>G16</f>
        <v>34326</v>
      </c>
      <c r="H15" s="109">
        <f>H16</f>
        <v>25114.53</v>
      </c>
      <c r="I15" s="111">
        <f t="shared" si="0"/>
        <v>0.73164743925887077</v>
      </c>
    </row>
    <row r="16" spans="1:9" ht="32.25" customHeight="1" thickBot="1">
      <c r="A16" s="715"/>
      <c r="B16" s="106">
        <v>70005</v>
      </c>
      <c r="C16" s="106"/>
      <c r="D16" s="110" t="s">
        <v>9</v>
      </c>
      <c r="E16" s="112">
        <v>25477</v>
      </c>
      <c r="F16" s="628">
        <f>8849</f>
        <v>8849</v>
      </c>
      <c r="G16" s="112">
        <v>34326</v>
      </c>
      <c r="H16" s="112">
        <v>25114.53</v>
      </c>
      <c r="I16" s="108">
        <f t="shared" si="0"/>
        <v>0.73164743925887077</v>
      </c>
    </row>
    <row r="17" spans="1:9" ht="21.75" customHeight="1">
      <c r="A17" s="716"/>
      <c r="B17" s="727"/>
      <c r="C17" s="726">
        <v>4300</v>
      </c>
      <c r="D17" s="729" t="s">
        <v>108</v>
      </c>
      <c r="E17" s="732">
        <v>10000</v>
      </c>
      <c r="F17" s="908">
        <v>0</v>
      </c>
      <c r="G17" s="732">
        <v>10000</v>
      </c>
      <c r="H17" s="732">
        <v>3876.03</v>
      </c>
      <c r="I17" s="789">
        <f>H17/G17</f>
        <v>0.38760300000000003</v>
      </c>
    </row>
    <row r="18" spans="1:9" ht="9.75" customHeight="1" thickBot="1">
      <c r="A18" s="716"/>
      <c r="B18" s="727"/>
      <c r="C18" s="728"/>
      <c r="D18" s="731"/>
      <c r="E18" s="734"/>
      <c r="F18" s="909"/>
      <c r="G18" s="734"/>
      <c r="H18" s="734"/>
      <c r="I18" s="791"/>
    </row>
    <row r="19" spans="1:9" ht="24.75" customHeight="1" thickBot="1">
      <c r="A19" s="716"/>
      <c r="B19" s="727"/>
      <c r="C19" s="116">
        <v>4430</v>
      </c>
      <c r="D19" s="118" t="s">
        <v>110</v>
      </c>
      <c r="E19" s="119">
        <v>10000</v>
      </c>
      <c r="F19" s="333">
        <v>-5000</v>
      </c>
      <c r="G19" s="119">
        <v>5000</v>
      </c>
      <c r="H19" s="119">
        <v>2460</v>
      </c>
      <c r="I19" s="117">
        <f t="shared" ref="I19:I26" si="1">H19/G19</f>
        <v>0.49199999999999999</v>
      </c>
    </row>
    <row r="20" spans="1:9" ht="36" customHeight="1" thickBot="1">
      <c r="A20" s="817"/>
      <c r="B20" s="728"/>
      <c r="C20" s="116">
        <v>4520</v>
      </c>
      <c r="D20" s="118" t="s">
        <v>111</v>
      </c>
      <c r="E20" s="119">
        <v>5477</v>
      </c>
      <c r="F20" s="346">
        <v>13849</v>
      </c>
      <c r="G20" s="119">
        <v>19326</v>
      </c>
      <c r="H20" s="119">
        <v>18808.5</v>
      </c>
      <c r="I20" s="117">
        <f t="shared" si="1"/>
        <v>0.97322260167649799</v>
      </c>
    </row>
    <row r="21" spans="1:9" ht="32.25" customHeight="1" thickBot="1">
      <c r="A21" s="102">
        <v>710</v>
      </c>
      <c r="B21" s="106"/>
      <c r="C21" s="106"/>
      <c r="D21" s="107" t="s">
        <v>30</v>
      </c>
      <c r="E21" s="109">
        <v>108050</v>
      </c>
      <c r="F21" s="241">
        <f>F22+F24+F26</f>
        <v>-25750</v>
      </c>
      <c r="G21" s="109">
        <v>82300</v>
      </c>
      <c r="H21" s="109">
        <v>47914</v>
      </c>
      <c r="I21" s="111">
        <f t="shared" si="1"/>
        <v>0.58218712029161601</v>
      </c>
    </row>
    <row r="22" spans="1:9" ht="32.25" customHeight="1" thickBot="1">
      <c r="A22" s="712"/>
      <c r="B22" s="106">
        <v>71004</v>
      </c>
      <c r="C22" s="106"/>
      <c r="D22" s="110" t="s">
        <v>122</v>
      </c>
      <c r="E22" s="112">
        <f>E23</f>
        <v>75250</v>
      </c>
      <c r="F22" s="242">
        <v>-75250</v>
      </c>
      <c r="G22" s="112">
        <v>0</v>
      </c>
      <c r="H22" s="112">
        <f>H23</f>
        <v>0</v>
      </c>
      <c r="I22" s="108">
        <v>0</v>
      </c>
    </row>
    <row r="23" spans="1:9" ht="22.5" customHeight="1" thickBot="1">
      <c r="A23" s="712"/>
      <c r="B23" s="106"/>
      <c r="C23" s="106">
        <v>4300</v>
      </c>
      <c r="D23" s="110" t="s">
        <v>108</v>
      </c>
      <c r="E23" s="112">
        <v>75250</v>
      </c>
      <c r="F23" s="112">
        <v>-75250</v>
      </c>
      <c r="G23" s="112">
        <v>0</v>
      </c>
      <c r="H23" s="112">
        <v>0</v>
      </c>
      <c r="I23" s="108">
        <v>0</v>
      </c>
    </row>
    <row r="24" spans="1:9" ht="33" customHeight="1" thickBot="1">
      <c r="A24" s="712"/>
      <c r="B24" s="106">
        <v>71012</v>
      </c>
      <c r="C24" s="106"/>
      <c r="D24" s="110" t="s">
        <v>189</v>
      </c>
      <c r="E24" s="112">
        <f>E25</f>
        <v>20000</v>
      </c>
      <c r="F24" s="545">
        <v>31500</v>
      </c>
      <c r="G24" s="112">
        <f>G25</f>
        <v>51500</v>
      </c>
      <c r="H24" s="112">
        <f>H25</f>
        <v>43874.1</v>
      </c>
      <c r="I24" s="108">
        <f t="shared" si="1"/>
        <v>0.85192427184466013</v>
      </c>
    </row>
    <row r="25" spans="1:9" ht="24.75" customHeight="1" thickBot="1">
      <c r="A25" s="712"/>
      <c r="B25" s="106"/>
      <c r="C25" s="106">
        <v>4300</v>
      </c>
      <c r="D25" s="110" t="s">
        <v>108</v>
      </c>
      <c r="E25" s="112">
        <v>20000</v>
      </c>
      <c r="F25" s="545">
        <v>31500</v>
      </c>
      <c r="G25" s="112">
        <v>51500</v>
      </c>
      <c r="H25" s="112">
        <v>43874.1</v>
      </c>
      <c r="I25" s="108">
        <f t="shared" si="1"/>
        <v>0.85192427184466013</v>
      </c>
    </row>
    <row r="26" spans="1:9" ht="15.75" customHeight="1" thickBot="1">
      <c r="A26" s="712"/>
      <c r="B26" s="726">
        <v>71095</v>
      </c>
      <c r="C26" s="726"/>
      <c r="D26" s="729" t="s">
        <v>14</v>
      </c>
      <c r="E26" s="732">
        <f>E28</f>
        <v>12800</v>
      </c>
      <c r="F26" s="908">
        <v>18000</v>
      </c>
      <c r="G26" s="732">
        <f>G28</f>
        <v>30800</v>
      </c>
      <c r="H26" s="732">
        <f>H28</f>
        <v>4040</v>
      </c>
      <c r="I26" s="789">
        <f t="shared" si="1"/>
        <v>0.13116883116883116</v>
      </c>
    </row>
    <row r="27" spans="1:9" ht="9" customHeight="1" thickBot="1">
      <c r="A27" s="712"/>
      <c r="B27" s="728"/>
      <c r="C27" s="728"/>
      <c r="D27" s="731"/>
      <c r="E27" s="734"/>
      <c r="F27" s="909"/>
      <c r="G27" s="734"/>
      <c r="H27" s="734"/>
      <c r="I27" s="791"/>
    </row>
    <row r="28" spans="1:9" ht="24.75" customHeight="1" thickBot="1">
      <c r="A28" s="712"/>
      <c r="B28" s="106"/>
      <c r="C28" s="106">
        <v>4300</v>
      </c>
      <c r="D28" s="110" t="s">
        <v>108</v>
      </c>
      <c r="E28" s="112">
        <v>12800</v>
      </c>
      <c r="F28" s="616">
        <v>18000</v>
      </c>
      <c r="G28" s="112">
        <v>30800</v>
      </c>
      <c r="H28" s="112">
        <v>4040</v>
      </c>
      <c r="I28" s="108">
        <f t="shared" ref="I28:I47" si="2">H28/G28</f>
        <v>0.13116883116883116</v>
      </c>
    </row>
    <row r="29" spans="1:9" ht="30.75" customHeight="1" thickBot="1">
      <c r="A29" s="102">
        <v>750</v>
      </c>
      <c r="B29" s="106"/>
      <c r="C29" s="106"/>
      <c r="D29" s="107" t="s">
        <v>16</v>
      </c>
      <c r="E29" s="109">
        <f>E30+E35+E54+E56+E59</f>
        <v>2002260</v>
      </c>
      <c r="F29" s="345">
        <v>129262</v>
      </c>
      <c r="G29" s="109">
        <f>G30+G35+G54+G56+G59</f>
        <v>2131522</v>
      </c>
      <c r="H29" s="109">
        <f>H30+H35+H54+H56+H59</f>
        <v>1050827.8299999998</v>
      </c>
      <c r="I29" s="157">
        <f t="shared" si="2"/>
        <v>0.49299412813942328</v>
      </c>
    </row>
    <row r="30" spans="1:9" ht="23.25" customHeight="1" thickBot="1">
      <c r="A30" s="712"/>
      <c r="B30" s="106">
        <v>75022</v>
      </c>
      <c r="C30" s="106"/>
      <c r="D30" s="110" t="s">
        <v>123</v>
      </c>
      <c r="E30" s="112">
        <f>E31+E32+E33+E34</f>
        <v>93750</v>
      </c>
      <c r="F30" s="559">
        <f>F31+F33+F32+F34</f>
        <v>0</v>
      </c>
      <c r="G30" s="112">
        <f>G31+G32+G33+G34</f>
        <v>93750</v>
      </c>
      <c r="H30" s="112">
        <f>H31+H32+H33+H34</f>
        <v>46110.82</v>
      </c>
      <c r="I30" s="108">
        <f t="shared" si="2"/>
        <v>0.49184874666666667</v>
      </c>
    </row>
    <row r="31" spans="1:9" ht="38.25" customHeight="1" thickBot="1">
      <c r="A31" s="712"/>
      <c r="B31" s="814"/>
      <c r="C31" s="106">
        <v>3030</v>
      </c>
      <c r="D31" s="110" t="s">
        <v>109</v>
      </c>
      <c r="E31" s="112">
        <v>91050</v>
      </c>
      <c r="F31" s="346">
        <v>0</v>
      </c>
      <c r="G31" s="112">
        <f>E31</f>
        <v>91050</v>
      </c>
      <c r="H31" s="112">
        <v>45610</v>
      </c>
      <c r="I31" s="108">
        <f t="shared" si="2"/>
        <v>0.50093355299286102</v>
      </c>
    </row>
    <row r="32" spans="1:9" ht="25.5" customHeight="1" thickBot="1">
      <c r="A32" s="712"/>
      <c r="B32" s="814"/>
      <c r="C32" s="106">
        <v>4210</v>
      </c>
      <c r="D32" s="110" t="s">
        <v>106</v>
      </c>
      <c r="E32" s="112">
        <v>1000</v>
      </c>
      <c r="F32" s="346">
        <v>0</v>
      </c>
      <c r="G32" s="112">
        <v>1000</v>
      </c>
      <c r="H32" s="112">
        <v>221.62</v>
      </c>
      <c r="I32" s="108">
        <f t="shared" si="2"/>
        <v>0.22162000000000001</v>
      </c>
    </row>
    <row r="33" spans="1:9" ht="27" customHeight="1" thickBot="1">
      <c r="A33" s="712"/>
      <c r="B33" s="814"/>
      <c r="C33" s="106">
        <v>4300</v>
      </c>
      <c r="D33" s="110" t="s">
        <v>108</v>
      </c>
      <c r="E33" s="112">
        <v>1000</v>
      </c>
      <c r="F33" s="564">
        <v>0</v>
      </c>
      <c r="G33" s="112">
        <v>1000</v>
      </c>
      <c r="H33" s="112">
        <v>0</v>
      </c>
      <c r="I33" s="108">
        <v>0</v>
      </c>
    </row>
    <row r="34" spans="1:9" ht="65.25" customHeight="1" thickBot="1">
      <c r="A34" s="712"/>
      <c r="B34" s="814"/>
      <c r="C34" s="106">
        <v>4360</v>
      </c>
      <c r="D34" s="110" t="s">
        <v>120</v>
      </c>
      <c r="E34" s="112">
        <v>700</v>
      </c>
      <c r="F34" s="313">
        <v>0</v>
      </c>
      <c r="G34" s="112">
        <v>700</v>
      </c>
      <c r="H34" s="112">
        <v>279.2</v>
      </c>
      <c r="I34" s="108">
        <f t="shared" si="2"/>
        <v>0.39885714285714285</v>
      </c>
    </row>
    <row r="35" spans="1:9" ht="25.5" customHeight="1" thickBot="1">
      <c r="A35" s="712"/>
      <c r="B35" s="106">
        <v>75023</v>
      </c>
      <c r="C35" s="106"/>
      <c r="D35" s="110" t="s">
        <v>99</v>
      </c>
      <c r="E35" s="112">
        <v>1844110</v>
      </c>
      <c r="F35" s="346">
        <v>139998</v>
      </c>
      <c r="G35" s="112">
        <v>1984108</v>
      </c>
      <c r="H35" s="112">
        <v>975611.36</v>
      </c>
      <c r="I35" s="243">
        <f t="shared" si="2"/>
        <v>0.49171283014835887</v>
      </c>
    </row>
    <row r="36" spans="1:9" ht="38.25" customHeight="1" thickBot="1">
      <c r="A36" s="712"/>
      <c r="B36" s="726"/>
      <c r="C36" s="106">
        <v>3020</v>
      </c>
      <c r="D36" s="110" t="s">
        <v>124</v>
      </c>
      <c r="E36" s="112">
        <v>300</v>
      </c>
      <c r="F36" s="346">
        <v>0</v>
      </c>
      <c r="G36" s="112">
        <v>300</v>
      </c>
      <c r="H36" s="112">
        <v>44.94</v>
      </c>
      <c r="I36" s="108">
        <v>0.14979999999999999</v>
      </c>
    </row>
    <row r="37" spans="1:9" ht="33.75" customHeight="1" thickBot="1">
      <c r="A37" s="712"/>
      <c r="B37" s="727"/>
      <c r="C37" s="106">
        <v>4010</v>
      </c>
      <c r="D37" s="110" t="s">
        <v>113</v>
      </c>
      <c r="E37" s="112">
        <v>1180900</v>
      </c>
      <c r="F37" s="346">
        <v>50000</v>
      </c>
      <c r="G37" s="112">
        <v>1230900</v>
      </c>
      <c r="H37" s="112">
        <v>535613.73</v>
      </c>
      <c r="I37" s="108">
        <f t="shared" si="2"/>
        <v>0.43513992200828661</v>
      </c>
    </row>
    <row r="38" spans="1:9" ht="33" customHeight="1" thickBot="1">
      <c r="A38" s="712"/>
      <c r="B38" s="727"/>
      <c r="C38" s="106">
        <v>4040</v>
      </c>
      <c r="D38" s="110" t="s">
        <v>114</v>
      </c>
      <c r="E38" s="112">
        <v>91112</v>
      </c>
      <c r="F38" s="242">
        <v>179</v>
      </c>
      <c r="G38" s="112">
        <v>91291</v>
      </c>
      <c r="H38" s="112">
        <v>88902.32</v>
      </c>
      <c r="I38" s="108">
        <f t="shared" si="2"/>
        <v>0.97383444151121146</v>
      </c>
    </row>
    <row r="39" spans="1:9" ht="39.75" customHeight="1" thickBot="1">
      <c r="A39" s="712"/>
      <c r="B39" s="727"/>
      <c r="C39" s="106">
        <v>4110</v>
      </c>
      <c r="D39" s="110" t="s">
        <v>115</v>
      </c>
      <c r="E39" s="112">
        <v>218224</v>
      </c>
      <c r="F39" s="346">
        <v>0</v>
      </c>
      <c r="G39" s="112">
        <v>218224</v>
      </c>
      <c r="H39" s="112">
        <v>84879.99</v>
      </c>
      <c r="I39" s="108">
        <f t="shared" si="2"/>
        <v>0.38895808893613903</v>
      </c>
    </row>
    <row r="40" spans="1:9" ht="30" customHeight="1" thickBot="1">
      <c r="A40" s="712"/>
      <c r="B40" s="727"/>
      <c r="C40" s="106">
        <v>4120</v>
      </c>
      <c r="D40" s="110" t="s">
        <v>116</v>
      </c>
      <c r="E40" s="112">
        <v>25268</v>
      </c>
      <c r="F40" s="333">
        <v>0</v>
      </c>
      <c r="G40" s="112">
        <v>25268</v>
      </c>
      <c r="H40" s="112">
        <v>8624.44</v>
      </c>
      <c r="I40" s="108">
        <f t="shared" si="2"/>
        <v>0.34131866392274818</v>
      </c>
    </row>
    <row r="41" spans="1:9" ht="27.75" customHeight="1" thickBot="1">
      <c r="A41" s="712"/>
      <c r="B41" s="727"/>
      <c r="C41" s="106">
        <v>4210</v>
      </c>
      <c r="D41" s="110" t="s">
        <v>106</v>
      </c>
      <c r="E41" s="112">
        <v>39614</v>
      </c>
      <c r="F41" s="503">
        <v>19819</v>
      </c>
      <c r="G41" s="112">
        <v>59433</v>
      </c>
      <c r="H41" s="112">
        <v>32920.76</v>
      </c>
      <c r="I41" s="108">
        <f t="shared" si="2"/>
        <v>0.55391381892214764</v>
      </c>
    </row>
    <row r="42" spans="1:9" ht="26.25" customHeight="1" thickBot="1">
      <c r="A42" s="712"/>
      <c r="B42" s="727"/>
      <c r="C42" s="106">
        <v>4260</v>
      </c>
      <c r="D42" s="110" t="s">
        <v>118</v>
      </c>
      <c r="E42" s="112">
        <v>25000</v>
      </c>
      <c r="F42" s="346">
        <v>0</v>
      </c>
      <c r="G42" s="112">
        <v>25000</v>
      </c>
      <c r="H42" s="112">
        <v>13988.92</v>
      </c>
      <c r="I42" s="108">
        <f t="shared" si="2"/>
        <v>0.55955679999999997</v>
      </c>
    </row>
    <row r="43" spans="1:9" ht="26.25" customHeight="1" thickBot="1">
      <c r="A43" s="712"/>
      <c r="B43" s="727"/>
      <c r="C43" s="106">
        <v>4270</v>
      </c>
      <c r="D43" s="110" t="s">
        <v>107</v>
      </c>
      <c r="E43" s="112">
        <v>0</v>
      </c>
      <c r="F43" s="346">
        <v>0</v>
      </c>
      <c r="G43" s="112">
        <v>0</v>
      </c>
      <c r="H43" s="112">
        <v>0</v>
      </c>
      <c r="I43" s="108">
        <v>0</v>
      </c>
    </row>
    <row r="44" spans="1:9" ht="25.5" customHeight="1" thickBot="1">
      <c r="A44" s="712"/>
      <c r="B44" s="727"/>
      <c r="C44" s="106">
        <v>4280</v>
      </c>
      <c r="D44" s="110" t="s">
        <v>119</v>
      </c>
      <c r="E44" s="112">
        <v>1000</v>
      </c>
      <c r="F44" s="114">
        <v>0</v>
      </c>
      <c r="G44" s="112">
        <v>1000</v>
      </c>
      <c r="H44" s="112">
        <v>200</v>
      </c>
      <c r="I44" s="108">
        <f t="shared" si="2"/>
        <v>0.2</v>
      </c>
    </row>
    <row r="45" spans="1:9" ht="23.25" customHeight="1" thickBot="1">
      <c r="A45" s="712"/>
      <c r="B45" s="727"/>
      <c r="C45" s="106">
        <v>4300</v>
      </c>
      <c r="D45" s="110" t="s">
        <v>108</v>
      </c>
      <c r="E45" s="112">
        <v>125000</v>
      </c>
      <c r="F45" s="346">
        <v>63984</v>
      </c>
      <c r="G45" s="112">
        <v>188984</v>
      </c>
      <c r="H45" s="112">
        <v>119274.39</v>
      </c>
      <c r="I45" s="108">
        <f t="shared" si="2"/>
        <v>0.63113485797739488</v>
      </c>
    </row>
    <row r="46" spans="1:9" ht="66" customHeight="1" thickBot="1">
      <c r="A46" s="712"/>
      <c r="B46" s="727"/>
      <c r="C46" s="106">
        <v>4360</v>
      </c>
      <c r="D46" s="110" t="s">
        <v>120</v>
      </c>
      <c r="E46" s="112">
        <v>8000</v>
      </c>
      <c r="F46" s="333">
        <v>0</v>
      </c>
      <c r="G46" s="112">
        <f>E46+F46</f>
        <v>8000</v>
      </c>
      <c r="H46" s="112">
        <v>4036.35</v>
      </c>
      <c r="I46" s="108">
        <f t="shared" si="2"/>
        <v>0.50454374999999996</v>
      </c>
    </row>
    <row r="47" spans="1:9" ht="24" customHeight="1" thickBot="1">
      <c r="A47" s="712"/>
      <c r="B47" s="727"/>
      <c r="C47" s="106">
        <v>4410</v>
      </c>
      <c r="D47" s="110" t="s">
        <v>125</v>
      </c>
      <c r="E47" s="112">
        <v>11000</v>
      </c>
      <c r="F47" s="346">
        <v>0</v>
      </c>
      <c r="G47" s="112">
        <v>11000</v>
      </c>
      <c r="H47" s="112">
        <v>6224.32</v>
      </c>
      <c r="I47" s="108">
        <f t="shared" si="2"/>
        <v>0.56584727272727275</v>
      </c>
    </row>
    <row r="48" spans="1:9" ht="15.75" customHeight="1" thickBot="1">
      <c r="A48" s="712"/>
      <c r="B48" s="727"/>
      <c r="C48" s="814">
        <v>4430</v>
      </c>
      <c r="D48" s="688" t="s">
        <v>110</v>
      </c>
      <c r="E48" s="686">
        <v>44495</v>
      </c>
      <c r="F48" s="907">
        <v>0</v>
      </c>
      <c r="G48" s="686">
        <v>44495</v>
      </c>
      <c r="H48" s="686">
        <v>8877.2000000000007</v>
      </c>
      <c r="I48" s="687">
        <f>H48/G48</f>
        <v>0.19951005730981011</v>
      </c>
    </row>
    <row r="49" spans="1:9" ht="31.5" customHeight="1" thickBot="1">
      <c r="A49" s="712"/>
      <c r="B49" s="727"/>
      <c r="C49" s="814"/>
      <c r="D49" s="688"/>
      <c r="E49" s="686"/>
      <c r="F49" s="907"/>
      <c r="G49" s="686"/>
      <c r="H49" s="686"/>
      <c r="I49" s="687"/>
    </row>
    <row r="50" spans="1:9" ht="19.5" customHeight="1" thickBot="1">
      <c r="A50" s="712"/>
      <c r="B50" s="727"/>
      <c r="C50" s="814">
        <v>4440</v>
      </c>
      <c r="D50" s="688" t="s">
        <v>121</v>
      </c>
      <c r="E50" s="686">
        <v>20340</v>
      </c>
      <c r="F50" s="906">
        <v>6016</v>
      </c>
      <c r="G50" s="686">
        <v>26356</v>
      </c>
      <c r="H50" s="686">
        <v>19767</v>
      </c>
      <c r="I50" s="687">
        <f>H50/G50</f>
        <v>0.75</v>
      </c>
    </row>
    <row r="51" spans="1:9" ht="23.25" customHeight="1" thickBot="1">
      <c r="A51" s="712"/>
      <c r="B51" s="727"/>
      <c r="C51" s="814"/>
      <c r="D51" s="688"/>
      <c r="E51" s="686"/>
      <c r="F51" s="906"/>
      <c r="G51" s="686"/>
      <c r="H51" s="686"/>
      <c r="I51" s="687"/>
    </row>
    <row r="52" spans="1:9" ht="29.25" customHeight="1" thickBot="1">
      <c r="A52" s="712"/>
      <c r="B52" s="727"/>
      <c r="C52" s="156">
        <v>4480</v>
      </c>
      <c r="D52" s="158" t="s">
        <v>38</v>
      </c>
      <c r="E52" s="160">
        <v>51857</v>
      </c>
      <c r="F52" s="343">
        <v>0</v>
      </c>
      <c r="G52" s="160">
        <v>51857</v>
      </c>
      <c r="H52" s="160">
        <v>51857</v>
      </c>
      <c r="I52" s="157">
        <f t="shared" ref="I52:I57" si="3">H52/G52</f>
        <v>1</v>
      </c>
    </row>
    <row r="53" spans="1:9" ht="45.75" customHeight="1" thickBot="1">
      <c r="A53" s="712"/>
      <c r="B53" s="728"/>
      <c r="C53" s="156">
        <v>4700</v>
      </c>
      <c r="D53" s="158" t="s">
        <v>190</v>
      </c>
      <c r="E53" s="160">
        <v>2000</v>
      </c>
      <c r="F53" s="313">
        <v>0</v>
      </c>
      <c r="G53" s="160">
        <f>E53+F53</f>
        <v>2000</v>
      </c>
      <c r="H53" s="160">
        <v>400</v>
      </c>
      <c r="I53" s="157">
        <f t="shared" si="3"/>
        <v>0.2</v>
      </c>
    </row>
    <row r="54" spans="1:9" ht="37.5" customHeight="1" thickBot="1">
      <c r="A54" s="712"/>
      <c r="B54" s="115">
        <v>75045</v>
      </c>
      <c r="C54" s="116"/>
      <c r="D54" s="118" t="s">
        <v>177</v>
      </c>
      <c r="E54" s="119">
        <f>E55</f>
        <v>2000</v>
      </c>
      <c r="F54" s="558">
        <f>F55</f>
        <v>0</v>
      </c>
      <c r="G54" s="119">
        <f>G55</f>
        <v>2000</v>
      </c>
      <c r="H54" s="119">
        <f>H55</f>
        <v>0</v>
      </c>
      <c r="I54" s="157">
        <f t="shared" si="3"/>
        <v>0</v>
      </c>
    </row>
    <row r="55" spans="1:9" ht="37.5" customHeight="1" thickBot="1">
      <c r="A55" s="712"/>
      <c r="B55" s="115"/>
      <c r="C55" s="116">
        <v>4410</v>
      </c>
      <c r="D55" s="118" t="s">
        <v>125</v>
      </c>
      <c r="E55" s="119">
        <v>2000</v>
      </c>
      <c r="F55" s="558">
        <v>0</v>
      </c>
      <c r="G55" s="119">
        <v>2000</v>
      </c>
      <c r="H55" s="119">
        <v>0</v>
      </c>
      <c r="I55" s="157">
        <f t="shared" si="3"/>
        <v>0</v>
      </c>
    </row>
    <row r="56" spans="1:9" ht="33.75" customHeight="1" thickBot="1">
      <c r="A56" s="712"/>
      <c r="B56" s="106">
        <v>75075</v>
      </c>
      <c r="C56" s="106"/>
      <c r="D56" s="110" t="s">
        <v>32</v>
      </c>
      <c r="E56" s="112">
        <f>E57+E58</f>
        <v>14000</v>
      </c>
      <c r="F56" s="242">
        <f>F57+F58</f>
        <v>-10736</v>
      </c>
      <c r="G56" s="112">
        <f>G57+G58</f>
        <v>3264</v>
      </c>
      <c r="H56" s="112">
        <f>H57+H58</f>
        <v>789.83</v>
      </c>
      <c r="I56" s="108">
        <f t="shared" si="3"/>
        <v>0.24198223039215688</v>
      </c>
    </row>
    <row r="57" spans="1:9" ht="24" customHeight="1" thickBot="1">
      <c r="A57" s="712"/>
      <c r="B57" s="814"/>
      <c r="C57" s="106">
        <v>4210</v>
      </c>
      <c r="D57" s="110" t="s">
        <v>106</v>
      </c>
      <c r="E57" s="112">
        <v>10000</v>
      </c>
      <c r="F57" s="242">
        <v>-9336</v>
      </c>
      <c r="G57" s="112">
        <v>664</v>
      </c>
      <c r="H57" s="112">
        <v>628.83000000000004</v>
      </c>
      <c r="I57" s="108">
        <f t="shared" si="3"/>
        <v>0.94703313253012056</v>
      </c>
    </row>
    <row r="58" spans="1:9" ht="24.75" customHeight="1" thickBot="1">
      <c r="A58" s="712"/>
      <c r="B58" s="814"/>
      <c r="C58" s="106">
        <v>4300</v>
      </c>
      <c r="D58" s="110" t="s">
        <v>108</v>
      </c>
      <c r="E58" s="112">
        <v>4000</v>
      </c>
      <c r="F58" s="242">
        <v>-1400</v>
      </c>
      <c r="G58" s="112">
        <f>E58+F58</f>
        <v>2600</v>
      </c>
      <c r="H58" s="112">
        <v>161</v>
      </c>
      <c r="I58" s="108">
        <f t="shared" ref="I58:I61" si="4">H58/G58</f>
        <v>6.1923076923076921E-2</v>
      </c>
    </row>
    <row r="59" spans="1:9" ht="25.5" customHeight="1" thickBot="1">
      <c r="A59" s="712"/>
      <c r="B59" s="106">
        <v>75095</v>
      </c>
      <c r="C59" s="106"/>
      <c r="D59" s="110" t="s">
        <v>14</v>
      </c>
      <c r="E59" s="112">
        <v>48400</v>
      </c>
      <c r="F59" s="346">
        <v>0</v>
      </c>
      <c r="G59" s="112">
        <v>48400</v>
      </c>
      <c r="H59" s="112">
        <v>28315.82</v>
      </c>
      <c r="I59" s="108">
        <f t="shared" si="4"/>
        <v>0.58503760330578514</v>
      </c>
    </row>
    <row r="60" spans="1:9" ht="30" customHeight="1" thickBot="1">
      <c r="A60" s="712"/>
      <c r="B60" s="814"/>
      <c r="C60" s="106">
        <v>3030</v>
      </c>
      <c r="D60" s="110" t="s">
        <v>109</v>
      </c>
      <c r="E60" s="112">
        <v>32400</v>
      </c>
      <c r="F60" s="558">
        <v>0</v>
      </c>
      <c r="G60" s="112">
        <v>32400</v>
      </c>
      <c r="H60" s="112">
        <v>16200</v>
      </c>
      <c r="I60" s="108">
        <f t="shared" si="4"/>
        <v>0.5</v>
      </c>
    </row>
    <row r="61" spans="1:9" ht="27" customHeight="1" thickBot="1">
      <c r="A61" s="712"/>
      <c r="B61" s="814"/>
      <c r="C61" s="106">
        <v>4100</v>
      </c>
      <c r="D61" s="110" t="s">
        <v>126</v>
      </c>
      <c r="E61" s="112">
        <v>12000</v>
      </c>
      <c r="F61" s="346">
        <v>0</v>
      </c>
      <c r="G61" s="112">
        <v>12000</v>
      </c>
      <c r="H61" s="112">
        <v>10788</v>
      </c>
      <c r="I61" s="108">
        <f t="shared" si="4"/>
        <v>0.89900000000000002</v>
      </c>
    </row>
    <row r="62" spans="1:9" ht="63" customHeight="1" thickBot="1">
      <c r="A62" s="712"/>
      <c r="B62" s="814"/>
      <c r="C62" s="106">
        <v>4360</v>
      </c>
      <c r="D62" s="110" t="s">
        <v>120</v>
      </c>
      <c r="E62" s="112">
        <v>4000</v>
      </c>
      <c r="F62" s="333">
        <v>0</v>
      </c>
      <c r="G62" s="112">
        <f>E62+F62</f>
        <v>4000</v>
      </c>
      <c r="H62" s="112">
        <v>1327.82</v>
      </c>
      <c r="I62" s="108">
        <f>H62/G62</f>
        <v>0.331955</v>
      </c>
    </row>
    <row r="63" spans="1:9" ht="55.5" customHeight="1" thickBot="1">
      <c r="A63" s="102">
        <v>754</v>
      </c>
      <c r="B63" s="102"/>
      <c r="C63" s="102"/>
      <c r="D63" s="107" t="s">
        <v>127</v>
      </c>
      <c r="E63" s="109">
        <f>E64+E76</f>
        <v>135100</v>
      </c>
      <c r="F63" s="546">
        <f>F64+F76</f>
        <v>-10876</v>
      </c>
      <c r="G63" s="109">
        <f>G64+G76</f>
        <v>124224</v>
      </c>
      <c r="H63" s="109">
        <v>61690.85</v>
      </c>
      <c r="I63" s="111">
        <f>H63/G63</f>
        <v>0.49660975334878926</v>
      </c>
    </row>
    <row r="64" spans="1:9" ht="27" customHeight="1" thickBot="1">
      <c r="A64" s="715"/>
      <c r="B64" s="106">
        <v>75412</v>
      </c>
      <c r="C64" s="106"/>
      <c r="D64" s="110" t="s">
        <v>100</v>
      </c>
      <c r="E64" s="112">
        <f>E65+E67+E68+E69+E70+E71+E72+E73+E74+E75</f>
        <v>133100</v>
      </c>
      <c r="F64" s="559">
        <v>-20876</v>
      </c>
      <c r="G64" s="112">
        <v>112224</v>
      </c>
      <c r="H64" s="112">
        <v>56193.48</v>
      </c>
      <c r="I64" s="108">
        <f>H64/G64</f>
        <v>0.50072604790419162</v>
      </c>
    </row>
    <row r="65" spans="1:9" ht="15.75" thickBot="1">
      <c r="A65" s="716"/>
      <c r="B65" s="814"/>
      <c r="C65" s="814">
        <v>3020</v>
      </c>
      <c r="D65" s="688" t="s">
        <v>112</v>
      </c>
      <c r="E65" s="686">
        <v>11000</v>
      </c>
      <c r="F65" s="689">
        <v>0</v>
      </c>
      <c r="G65" s="686">
        <v>11000</v>
      </c>
      <c r="H65" s="686">
        <v>8355</v>
      </c>
      <c r="I65" s="687">
        <f>H65/G65</f>
        <v>0.75954545454545452</v>
      </c>
    </row>
    <row r="66" spans="1:9" ht="15.75" thickBot="1">
      <c r="A66" s="716"/>
      <c r="B66" s="814"/>
      <c r="C66" s="814"/>
      <c r="D66" s="688"/>
      <c r="E66" s="686"/>
      <c r="F66" s="689"/>
      <c r="G66" s="686"/>
      <c r="H66" s="686"/>
      <c r="I66" s="687"/>
    </row>
    <row r="67" spans="1:9" ht="33.75" customHeight="1" thickBot="1">
      <c r="A67" s="716"/>
      <c r="B67" s="814"/>
      <c r="C67" s="106">
        <v>4110</v>
      </c>
      <c r="D67" s="110" t="s">
        <v>115</v>
      </c>
      <c r="E67" s="112">
        <v>2500</v>
      </c>
      <c r="F67" s="343">
        <v>0</v>
      </c>
      <c r="G67" s="112">
        <f>E67+F67</f>
        <v>2500</v>
      </c>
      <c r="H67" s="112">
        <v>1000.35</v>
      </c>
      <c r="I67" s="108">
        <f>H67/G67</f>
        <v>0.40014</v>
      </c>
    </row>
    <row r="68" spans="1:9" ht="21.75" customHeight="1" thickBot="1">
      <c r="A68" s="716"/>
      <c r="B68" s="814"/>
      <c r="C68" s="106">
        <v>4120</v>
      </c>
      <c r="D68" s="110" t="s">
        <v>116</v>
      </c>
      <c r="E68" s="112">
        <v>200</v>
      </c>
      <c r="F68" s="373">
        <v>0</v>
      </c>
      <c r="G68" s="112">
        <v>200</v>
      </c>
      <c r="H68" s="112">
        <v>0</v>
      </c>
      <c r="I68" s="108">
        <v>0</v>
      </c>
    </row>
    <row r="69" spans="1:9" ht="22.5" customHeight="1" thickBot="1">
      <c r="A69" s="716"/>
      <c r="B69" s="814"/>
      <c r="C69" s="106">
        <v>4170</v>
      </c>
      <c r="D69" s="110" t="s">
        <v>117</v>
      </c>
      <c r="E69" s="112">
        <v>38600</v>
      </c>
      <c r="F69" s="346">
        <v>0</v>
      </c>
      <c r="G69" s="112">
        <v>38600</v>
      </c>
      <c r="H69" s="112">
        <v>18216.3</v>
      </c>
      <c r="I69" s="108">
        <f t="shared" ref="I69:I86" si="5">H69/G69</f>
        <v>0.4719248704663212</v>
      </c>
    </row>
    <row r="70" spans="1:9" ht="22.5" customHeight="1" thickBot="1">
      <c r="A70" s="716"/>
      <c r="B70" s="814"/>
      <c r="C70" s="106">
        <v>4210</v>
      </c>
      <c r="D70" s="110" t="s">
        <v>106</v>
      </c>
      <c r="E70" s="112">
        <v>20000</v>
      </c>
      <c r="F70" s="434">
        <v>0</v>
      </c>
      <c r="G70" s="112">
        <f>E70+F70</f>
        <v>20000</v>
      </c>
      <c r="H70" s="112">
        <v>4899.5</v>
      </c>
      <c r="I70" s="108">
        <f t="shared" si="5"/>
        <v>0.244975</v>
      </c>
    </row>
    <row r="71" spans="1:9" ht="25.5" customHeight="1" thickBot="1">
      <c r="A71" s="716"/>
      <c r="B71" s="814"/>
      <c r="C71" s="106">
        <v>4260</v>
      </c>
      <c r="D71" s="110" t="s">
        <v>118</v>
      </c>
      <c r="E71" s="112">
        <v>10000</v>
      </c>
      <c r="F71" s="346">
        <v>0</v>
      </c>
      <c r="G71" s="112">
        <v>10000</v>
      </c>
      <c r="H71" s="112">
        <v>4880.18</v>
      </c>
      <c r="I71" s="108">
        <f>H71/G71</f>
        <v>0.48801800000000001</v>
      </c>
    </row>
    <row r="72" spans="1:9" ht="25.5" customHeight="1" thickBot="1">
      <c r="A72" s="716"/>
      <c r="B72" s="814"/>
      <c r="C72" s="147">
        <v>4270</v>
      </c>
      <c r="D72" s="149" t="s">
        <v>107</v>
      </c>
      <c r="E72" s="148">
        <v>25000</v>
      </c>
      <c r="F72" s="617">
        <v>-25000</v>
      </c>
      <c r="G72" s="148">
        <f>E72+F72</f>
        <v>0</v>
      </c>
      <c r="H72" s="148">
        <v>0</v>
      </c>
      <c r="I72" s="157">
        <v>0</v>
      </c>
    </row>
    <row r="73" spans="1:9" ht="24.75" customHeight="1" thickBot="1">
      <c r="A73" s="716"/>
      <c r="B73" s="814"/>
      <c r="C73" s="106">
        <v>4280</v>
      </c>
      <c r="D73" s="110" t="s">
        <v>119</v>
      </c>
      <c r="E73" s="112">
        <v>2800</v>
      </c>
      <c r="F73" s="333">
        <v>0</v>
      </c>
      <c r="G73" s="112">
        <f>E73+F73</f>
        <v>2800</v>
      </c>
      <c r="H73" s="112">
        <v>0</v>
      </c>
      <c r="I73" s="108">
        <f>H73/G73</f>
        <v>0</v>
      </c>
    </row>
    <row r="74" spans="1:9" ht="24" customHeight="1" thickBot="1">
      <c r="A74" s="716"/>
      <c r="B74" s="814"/>
      <c r="C74" s="106">
        <v>4300</v>
      </c>
      <c r="D74" s="110" t="s">
        <v>108</v>
      </c>
      <c r="E74" s="112">
        <v>15000</v>
      </c>
      <c r="F74" s="628">
        <v>4124</v>
      </c>
      <c r="G74" s="112">
        <v>19124</v>
      </c>
      <c r="H74" s="112">
        <v>10651.15</v>
      </c>
      <c r="I74" s="108">
        <f t="shared" si="5"/>
        <v>0.55695199749006485</v>
      </c>
    </row>
    <row r="75" spans="1:9" ht="21" customHeight="1" thickBot="1">
      <c r="A75" s="716"/>
      <c r="B75" s="814"/>
      <c r="C75" s="106">
        <v>4430</v>
      </c>
      <c r="D75" s="110" t="s">
        <v>110</v>
      </c>
      <c r="E75" s="112">
        <v>8000</v>
      </c>
      <c r="F75" s="346">
        <v>0</v>
      </c>
      <c r="G75" s="112">
        <v>8000</v>
      </c>
      <c r="H75" s="112">
        <v>3165</v>
      </c>
      <c r="I75" s="108">
        <f t="shared" si="5"/>
        <v>0.395625</v>
      </c>
    </row>
    <row r="76" spans="1:9" ht="21" customHeight="1" thickBot="1">
      <c r="A76" s="904"/>
      <c r="B76" s="314">
        <v>75421</v>
      </c>
      <c r="C76" s="314"/>
      <c r="D76" s="315" t="s">
        <v>223</v>
      </c>
      <c r="E76" s="316">
        <f>E77</f>
        <v>2000</v>
      </c>
      <c r="F76" s="628">
        <v>10000</v>
      </c>
      <c r="G76" s="316">
        <v>12000</v>
      </c>
      <c r="H76" s="316">
        <v>5497.37</v>
      </c>
      <c r="I76" s="311">
        <v>0.45810000000000001</v>
      </c>
    </row>
    <row r="77" spans="1:9" ht="27.75" customHeight="1" thickBot="1">
      <c r="A77" s="803"/>
      <c r="B77" s="314"/>
      <c r="C77" s="314">
        <v>4210</v>
      </c>
      <c r="D77" s="315" t="s">
        <v>106</v>
      </c>
      <c r="E77" s="316">
        <v>2000</v>
      </c>
      <c r="F77" s="646">
        <v>10000</v>
      </c>
      <c r="G77" s="316">
        <v>12000</v>
      </c>
      <c r="H77" s="316">
        <v>5497.37</v>
      </c>
      <c r="I77" s="311">
        <v>0.45810000000000001</v>
      </c>
    </row>
    <row r="78" spans="1:9" ht="27.75" customHeight="1" thickBot="1">
      <c r="A78" s="432"/>
      <c r="B78" s="433"/>
      <c r="C78" s="433">
        <v>4300</v>
      </c>
      <c r="D78" s="431" t="s">
        <v>108</v>
      </c>
      <c r="E78" s="429">
        <v>0</v>
      </c>
      <c r="F78" s="343">
        <v>0</v>
      </c>
      <c r="G78" s="429">
        <v>0</v>
      </c>
      <c r="H78" s="429">
        <v>0</v>
      </c>
      <c r="I78" s="430">
        <v>0</v>
      </c>
    </row>
    <row r="79" spans="1:9" ht="36.75" customHeight="1" thickBot="1">
      <c r="A79" s="102">
        <v>757</v>
      </c>
      <c r="B79" s="106"/>
      <c r="C79" s="106"/>
      <c r="D79" s="107" t="s">
        <v>128</v>
      </c>
      <c r="E79" s="109">
        <f t="shared" ref="E79:H80" si="6">E80</f>
        <v>155711</v>
      </c>
      <c r="F79" s="241">
        <f t="shared" si="6"/>
        <v>0</v>
      </c>
      <c r="G79" s="109">
        <f t="shared" si="6"/>
        <v>155711</v>
      </c>
      <c r="H79" s="109">
        <f t="shared" si="6"/>
        <v>23025.55</v>
      </c>
      <c r="I79" s="111">
        <f>H79/G79</f>
        <v>0.14787362485630431</v>
      </c>
    </row>
    <row r="80" spans="1:9" ht="49.5" customHeight="1" thickBot="1">
      <c r="A80" s="712"/>
      <c r="B80" s="106">
        <v>75702</v>
      </c>
      <c r="C80" s="106"/>
      <c r="D80" s="110" t="s">
        <v>129</v>
      </c>
      <c r="E80" s="112">
        <f t="shared" si="6"/>
        <v>155711</v>
      </c>
      <c r="F80" s="242">
        <v>0</v>
      </c>
      <c r="G80" s="112">
        <v>155711</v>
      </c>
      <c r="H80" s="112">
        <v>23025.55</v>
      </c>
      <c r="I80" s="108">
        <f t="shared" si="5"/>
        <v>0.14787362485630431</v>
      </c>
    </row>
    <row r="81" spans="1:9" ht="78.75" customHeight="1" thickBot="1">
      <c r="A81" s="712"/>
      <c r="B81" s="106"/>
      <c r="C81" s="106">
        <v>8110</v>
      </c>
      <c r="D81" s="110" t="s">
        <v>130</v>
      </c>
      <c r="E81" s="112">
        <v>155711</v>
      </c>
      <c r="F81" s="242">
        <v>0</v>
      </c>
      <c r="G81" s="112">
        <v>155711</v>
      </c>
      <c r="H81" s="112">
        <v>23025.55</v>
      </c>
      <c r="I81" s="108">
        <f t="shared" si="5"/>
        <v>0.14787362485630431</v>
      </c>
    </row>
    <row r="82" spans="1:9" ht="30.75" customHeight="1" thickBot="1">
      <c r="A82" s="102">
        <v>758</v>
      </c>
      <c r="B82" s="102"/>
      <c r="C82" s="102"/>
      <c r="D82" s="107" t="s">
        <v>53</v>
      </c>
      <c r="E82" s="109">
        <f t="shared" ref="E82:G83" si="7">E83</f>
        <v>68160</v>
      </c>
      <c r="F82" s="109">
        <f t="shared" si="7"/>
        <v>-11413</v>
      </c>
      <c r="G82" s="109">
        <f t="shared" si="7"/>
        <v>56747</v>
      </c>
      <c r="H82" s="109">
        <v>0</v>
      </c>
      <c r="I82" s="111">
        <f t="shared" si="5"/>
        <v>0</v>
      </c>
    </row>
    <row r="83" spans="1:9" ht="25.5" customHeight="1" thickBot="1">
      <c r="A83" s="715"/>
      <c r="B83" s="106">
        <v>75818</v>
      </c>
      <c r="C83" s="106"/>
      <c r="D83" s="110" t="s">
        <v>131</v>
      </c>
      <c r="E83" s="112">
        <f t="shared" si="7"/>
        <v>68160</v>
      </c>
      <c r="F83" s="112">
        <f t="shared" si="7"/>
        <v>-11413</v>
      </c>
      <c r="G83" s="112">
        <f t="shared" si="7"/>
        <v>56747</v>
      </c>
      <c r="H83" s="112">
        <f>H84</f>
        <v>0</v>
      </c>
      <c r="I83" s="108">
        <f t="shared" si="5"/>
        <v>0</v>
      </c>
    </row>
    <row r="84" spans="1:9" ht="29.25" customHeight="1" thickBot="1">
      <c r="A84" s="716"/>
      <c r="B84" s="102"/>
      <c r="C84" s="106">
        <v>4810</v>
      </c>
      <c r="D84" s="110" t="s">
        <v>132</v>
      </c>
      <c r="E84" s="112">
        <v>68160</v>
      </c>
      <c r="F84" s="112">
        <v>-11413</v>
      </c>
      <c r="G84" s="112">
        <v>56747</v>
      </c>
      <c r="H84" s="112">
        <v>0</v>
      </c>
      <c r="I84" s="108">
        <f t="shared" si="5"/>
        <v>0</v>
      </c>
    </row>
    <row r="85" spans="1:9" ht="28.5" customHeight="1" thickBot="1">
      <c r="A85" s="102">
        <v>801</v>
      </c>
      <c r="B85" s="102"/>
      <c r="C85" s="102"/>
      <c r="D85" s="107" t="s">
        <v>11</v>
      </c>
      <c r="E85" s="109">
        <f>E86+E105+E120+E122+E124+E127+E131+E136</f>
        <v>4994954</v>
      </c>
      <c r="F85" s="345">
        <v>375610.64</v>
      </c>
      <c r="G85" s="109">
        <v>5370564.6399999997</v>
      </c>
      <c r="H85" s="109">
        <v>2874358.82</v>
      </c>
      <c r="I85" s="111">
        <f t="shared" si="5"/>
        <v>0.53520607471917514</v>
      </c>
    </row>
    <row r="86" spans="1:9" ht="29.25" customHeight="1" thickBot="1">
      <c r="A86" s="712"/>
      <c r="B86" s="106">
        <v>80101</v>
      </c>
      <c r="C86" s="106"/>
      <c r="D86" s="110" t="s">
        <v>133</v>
      </c>
      <c r="E86" s="112">
        <f>E87+E89+E90+E91+E92+E94+E95+E96+E97+E98+E99+E100+E101+E102+E103</f>
        <v>3512816</v>
      </c>
      <c r="F86" s="346">
        <f>F87+F89+F90+F91+F92+F94+F95+F96+F97+F98+F99+F100+F101+F102+F103</f>
        <v>0</v>
      </c>
      <c r="G86" s="112">
        <f>G87+G89+G90+G91+G92+G94+G95+G96+G97+G98+G99+G100+G101+G102+G103</f>
        <v>3512816</v>
      </c>
      <c r="H86" s="112">
        <f>H87+H89+H90+H91+H92+H94+H95+H96+H97+H98+H99+H100+H101+H102+H103</f>
        <v>2010299.83</v>
      </c>
      <c r="I86" s="108">
        <f t="shared" si="5"/>
        <v>0.57227586927410945</v>
      </c>
    </row>
    <row r="87" spans="1:9" ht="15.75" thickBot="1">
      <c r="A87" s="712"/>
      <c r="B87" s="814"/>
      <c r="C87" s="814">
        <v>3020</v>
      </c>
      <c r="D87" s="688" t="s">
        <v>112</v>
      </c>
      <c r="E87" s="686">
        <v>144315</v>
      </c>
      <c r="F87" s="906">
        <v>0</v>
      </c>
      <c r="G87" s="686">
        <v>144315</v>
      </c>
      <c r="H87" s="686">
        <v>68363.89</v>
      </c>
      <c r="I87" s="687">
        <f>H87/G87</f>
        <v>0.47371298894778779</v>
      </c>
    </row>
    <row r="88" spans="1:9" ht="15.75" thickBot="1">
      <c r="A88" s="712"/>
      <c r="B88" s="814"/>
      <c r="C88" s="814"/>
      <c r="D88" s="688"/>
      <c r="E88" s="686"/>
      <c r="F88" s="906"/>
      <c r="G88" s="686"/>
      <c r="H88" s="686"/>
      <c r="I88" s="687"/>
    </row>
    <row r="89" spans="1:9" ht="21" customHeight="1" thickBot="1">
      <c r="A89" s="712"/>
      <c r="B89" s="814"/>
      <c r="C89" s="106">
        <v>3240</v>
      </c>
      <c r="D89" s="110" t="s">
        <v>134</v>
      </c>
      <c r="E89" s="112">
        <v>2000</v>
      </c>
      <c r="F89" s="313">
        <v>0</v>
      </c>
      <c r="G89" s="112">
        <f>E89+F89</f>
        <v>2000</v>
      </c>
      <c r="H89" s="112">
        <v>2000</v>
      </c>
      <c r="I89" s="108">
        <f>H89/G89</f>
        <v>1</v>
      </c>
    </row>
    <row r="90" spans="1:9" ht="31.5" customHeight="1" thickBot="1">
      <c r="A90" s="712"/>
      <c r="B90" s="814"/>
      <c r="C90" s="106">
        <v>4010</v>
      </c>
      <c r="D90" s="110" t="s">
        <v>113</v>
      </c>
      <c r="E90" s="112">
        <v>2401108</v>
      </c>
      <c r="F90" s="346">
        <v>0</v>
      </c>
      <c r="G90" s="112">
        <v>2401108</v>
      </c>
      <c r="H90" s="112">
        <v>1287444.79</v>
      </c>
      <c r="I90" s="108">
        <f>H90/G90</f>
        <v>0.53618778913734833</v>
      </c>
    </row>
    <row r="91" spans="1:9" ht="33.75" customHeight="1" thickBot="1">
      <c r="A91" s="712"/>
      <c r="B91" s="814"/>
      <c r="C91" s="106">
        <v>4040</v>
      </c>
      <c r="D91" s="110" t="s">
        <v>114</v>
      </c>
      <c r="E91" s="112">
        <v>219425</v>
      </c>
      <c r="F91" s="236">
        <v>-2836</v>
      </c>
      <c r="G91" s="112">
        <v>216589</v>
      </c>
      <c r="H91" s="112">
        <v>216419.41</v>
      </c>
      <c r="I91" s="108">
        <f>H91/G91</f>
        <v>0.99921699624634674</v>
      </c>
    </row>
    <row r="92" spans="1:9" ht="15.75" thickBot="1">
      <c r="A92" s="712"/>
      <c r="B92" s="814"/>
      <c r="C92" s="814">
        <v>4110</v>
      </c>
      <c r="D92" s="688" t="s">
        <v>115</v>
      </c>
      <c r="E92" s="686">
        <v>425705</v>
      </c>
      <c r="F92" s="907">
        <v>0</v>
      </c>
      <c r="G92" s="686">
        <v>425705</v>
      </c>
      <c r="H92" s="686">
        <v>244432.3</v>
      </c>
      <c r="I92" s="687">
        <f>H92/G92</f>
        <v>0.57418235632656411</v>
      </c>
    </row>
    <row r="93" spans="1:9" ht="15.75" thickBot="1">
      <c r="A93" s="712"/>
      <c r="B93" s="814"/>
      <c r="C93" s="814"/>
      <c r="D93" s="688"/>
      <c r="E93" s="686"/>
      <c r="F93" s="907"/>
      <c r="G93" s="686"/>
      <c r="H93" s="686"/>
      <c r="I93" s="687"/>
    </row>
    <row r="94" spans="1:9" ht="27.75" customHeight="1" thickBot="1">
      <c r="A94" s="712"/>
      <c r="B94" s="814"/>
      <c r="C94" s="106">
        <v>4120</v>
      </c>
      <c r="D94" s="110" t="s">
        <v>116</v>
      </c>
      <c r="E94" s="112">
        <v>58288</v>
      </c>
      <c r="F94" s="236">
        <v>0</v>
      </c>
      <c r="G94" s="112">
        <f>E94+F94</f>
        <v>58288</v>
      </c>
      <c r="H94" s="112">
        <v>23042.82</v>
      </c>
      <c r="I94" s="108">
        <f t="shared" ref="I94:I103" si="8">H94/G94</f>
        <v>0.39532699698051055</v>
      </c>
    </row>
    <row r="95" spans="1:9" ht="28.5" customHeight="1" thickBot="1">
      <c r="A95" s="712"/>
      <c r="B95" s="814"/>
      <c r="C95" s="106">
        <v>4210</v>
      </c>
      <c r="D95" s="110" t="s">
        <v>106</v>
      </c>
      <c r="E95" s="112">
        <v>80000</v>
      </c>
      <c r="F95" s="343">
        <v>0</v>
      </c>
      <c r="G95" s="112">
        <v>80000</v>
      </c>
      <c r="H95" s="112">
        <v>52960.160000000003</v>
      </c>
      <c r="I95" s="108">
        <f t="shared" si="8"/>
        <v>0.66200200000000009</v>
      </c>
    </row>
    <row r="96" spans="1:9" ht="28.5" customHeight="1" thickBot="1">
      <c r="A96" s="712"/>
      <c r="B96" s="814"/>
      <c r="C96" s="227">
        <v>4240</v>
      </c>
      <c r="D96" s="230" t="s">
        <v>219</v>
      </c>
      <c r="E96" s="226">
        <v>2000</v>
      </c>
      <c r="F96" s="343">
        <v>0</v>
      </c>
      <c r="G96" s="226">
        <v>2000</v>
      </c>
      <c r="H96" s="226">
        <v>0</v>
      </c>
      <c r="I96" s="229">
        <f t="shared" si="8"/>
        <v>0</v>
      </c>
    </row>
    <row r="97" spans="1:9" ht="26.25" customHeight="1" thickBot="1">
      <c r="A97" s="712"/>
      <c r="B97" s="814"/>
      <c r="C97" s="179">
        <v>4260</v>
      </c>
      <c r="D97" s="181" t="s">
        <v>118</v>
      </c>
      <c r="E97" s="316">
        <v>30000</v>
      </c>
      <c r="F97" s="313">
        <v>0</v>
      </c>
      <c r="G97" s="178">
        <f>E97</f>
        <v>30000</v>
      </c>
      <c r="H97" s="178">
        <v>16339.34</v>
      </c>
      <c r="I97" s="180">
        <f t="shared" si="8"/>
        <v>0.54464466666666667</v>
      </c>
    </row>
    <row r="98" spans="1:9" ht="24.75" customHeight="1" thickBot="1">
      <c r="A98" s="712"/>
      <c r="B98" s="814"/>
      <c r="C98" s="106">
        <v>4280</v>
      </c>
      <c r="D98" s="110" t="s">
        <v>119</v>
      </c>
      <c r="E98" s="112">
        <v>3000</v>
      </c>
      <c r="F98" s="236">
        <v>0</v>
      </c>
      <c r="G98" s="112">
        <v>3000</v>
      </c>
      <c r="H98" s="112">
        <v>200</v>
      </c>
      <c r="I98" s="108">
        <f t="shared" si="8"/>
        <v>6.6666666666666666E-2</v>
      </c>
    </row>
    <row r="99" spans="1:9" ht="24" customHeight="1" thickBot="1">
      <c r="A99" s="712"/>
      <c r="B99" s="814"/>
      <c r="C99" s="106">
        <v>4300</v>
      </c>
      <c r="D99" s="110" t="s">
        <v>108</v>
      </c>
      <c r="E99" s="112">
        <v>25000</v>
      </c>
      <c r="F99" s="558">
        <v>0</v>
      </c>
      <c r="G99" s="112">
        <v>25000</v>
      </c>
      <c r="H99" s="112">
        <v>9746.31</v>
      </c>
      <c r="I99" s="108">
        <f t="shared" si="8"/>
        <v>0.38985239999999999</v>
      </c>
    </row>
    <row r="100" spans="1:9" ht="63" customHeight="1" thickBot="1">
      <c r="A100" s="712"/>
      <c r="B100" s="814"/>
      <c r="C100" s="106">
        <v>4360</v>
      </c>
      <c r="D100" s="110" t="s">
        <v>120</v>
      </c>
      <c r="E100" s="112">
        <v>5200</v>
      </c>
      <c r="F100" s="558">
        <v>0</v>
      </c>
      <c r="G100" s="112">
        <v>5200</v>
      </c>
      <c r="H100" s="112">
        <v>4030.96</v>
      </c>
      <c r="I100" s="108">
        <f t="shared" si="8"/>
        <v>0.77518461538461536</v>
      </c>
    </row>
    <row r="101" spans="1:9" ht="26.25" customHeight="1" thickBot="1">
      <c r="A101" s="712"/>
      <c r="B101" s="814"/>
      <c r="C101" s="106">
        <v>4410</v>
      </c>
      <c r="D101" s="110" t="s">
        <v>125</v>
      </c>
      <c r="E101" s="112">
        <v>5100</v>
      </c>
      <c r="F101" s="362">
        <v>0</v>
      </c>
      <c r="G101" s="112">
        <v>5100</v>
      </c>
      <c r="H101" s="112">
        <v>2209.85</v>
      </c>
      <c r="I101" s="108">
        <f t="shared" si="8"/>
        <v>0.43330392156862746</v>
      </c>
    </row>
    <row r="102" spans="1:9" ht="24.75" customHeight="1" thickBot="1">
      <c r="A102" s="712"/>
      <c r="B102" s="814"/>
      <c r="C102" s="106">
        <v>4430</v>
      </c>
      <c r="D102" s="110" t="s">
        <v>110</v>
      </c>
      <c r="E102" s="112">
        <v>3700</v>
      </c>
      <c r="F102" s="236">
        <v>0</v>
      </c>
      <c r="G102" s="112">
        <v>3700</v>
      </c>
      <c r="H102" s="112">
        <v>0</v>
      </c>
      <c r="I102" s="108">
        <f t="shared" si="8"/>
        <v>0</v>
      </c>
    </row>
    <row r="103" spans="1:9" ht="15.75" thickBot="1">
      <c r="A103" s="712"/>
      <c r="B103" s="814"/>
      <c r="C103" s="814">
        <v>4440</v>
      </c>
      <c r="D103" s="688" t="s">
        <v>121</v>
      </c>
      <c r="E103" s="686">
        <v>107975</v>
      </c>
      <c r="F103" s="689">
        <v>2836</v>
      </c>
      <c r="G103" s="686">
        <v>110811</v>
      </c>
      <c r="H103" s="686">
        <v>83110</v>
      </c>
      <c r="I103" s="687">
        <f t="shared" si="8"/>
        <v>0.75001579265596374</v>
      </c>
    </row>
    <row r="104" spans="1:9" ht="15.75" thickBot="1">
      <c r="A104" s="712"/>
      <c r="B104" s="814"/>
      <c r="C104" s="814"/>
      <c r="D104" s="688"/>
      <c r="E104" s="686"/>
      <c r="F104" s="689"/>
      <c r="G104" s="686"/>
      <c r="H104" s="686"/>
      <c r="I104" s="687"/>
    </row>
    <row r="105" spans="1:9" ht="27.75" customHeight="1" thickBot="1">
      <c r="A105" s="712"/>
      <c r="B105" s="106">
        <v>80104</v>
      </c>
      <c r="C105" s="106"/>
      <c r="D105" s="110" t="s">
        <v>58</v>
      </c>
      <c r="E105" s="112">
        <f>E106+E107+E108+E109+E110+E111+E112+E113+E114+E115+E116+E117+E118+E119</f>
        <v>791555</v>
      </c>
      <c r="F105" s="558">
        <v>0</v>
      </c>
      <c r="G105" s="112">
        <f>G106+G107+G108+G109+G110+G111+G112+G113+G114+G115+G116+G117+G118+G119</f>
        <v>791555</v>
      </c>
      <c r="H105" s="112">
        <f>H106+H107+H108+H109+H110+H111+H112+H113+H114+H115+H116+H117+H118+H119</f>
        <v>377133.23</v>
      </c>
      <c r="I105" s="108">
        <f>H105/G105</f>
        <v>0.47644602080714543</v>
      </c>
    </row>
    <row r="106" spans="1:9" ht="36.75" customHeight="1" thickBot="1">
      <c r="A106" s="712"/>
      <c r="B106" s="727"/>
      <c r="C106" s="106">
        <v>3020</v>
      </c>
      <c r="D106" s="110" t="s">
        <v>112</v>
      </c>
      <c r="E106" s="112">
        <v>18556</v>
      </c>
      <c r="F106" s="333">
        <v>0</v>
      </c>
      <c r="G106" s="112">
        <v>18556</v>
      </c>
      <c r="H106" s="112">
        <v>10019.1</v>
      </c>
      <c r="I106" s="108">
        <f>H106/G106</f>
        <v>0.53993856434576415</v>
      </c>
    </row>
    <row r="107" spans="1:9" ht="36.75" customHeight="1" thickBot="1">
      <c r="A107" s="712"/>
      <c r="B107" s="727"/>
      <c r="C107" s="106">
        <v>4010</v>
      </c>
      <c r="D107" s="110" t="s">
        <v>113</v>
      </c>
      <c r="E107" s="344">
        <v>470393</v>
      </c>
      <c r="F107" s="344">
        <v>0</v>
      </c>
      <c r="G107" s="112">
        <v>470393</v>
      </c>
      <c r="H107" s="112">
        <v>225405.07</v>
      </c>
      <c r="I107" s="108">
        <f t="shared" ref="I107:I119" si="9">H107/G107</f>
        <v>0.47918457545074011</v>
      </c>
    </row>
    <row r="108" spans="1:9" ht="36.75" customHeight="1" thickBot="1">
      <c r="A108" s="712"/>
      <c r="B108" s="727"/>
      <c r="C108" s="106">
        <v>4040</v>
      </c>
      <c r="D108" s="110" t="s">
        <v>114</v>
      </c>
      <c r="E108" s="112">
        <v>34960</v>
      </c>
      <c r="F108" s="628">
        <v>3256</v>
      </c>
      <c r="G108" s="112">
        <v>38216</v>
      </c>
      <c r="H108" s="112">
        <v>38215.06</v>
      </c>
      <c r="I108" s="108">
        <f t="shared" si="9"/>
        <v>0.99997540297257692</v>
      </c>
    </row>
    <row r="109" spans="1:9" ht="31.5" customHeight="1" thickBot="1">
      <c r="A109" s="712"/>
      <c r="B109" s="727"/>
      <c r="C109" s="106">
        <v>4110</v>
      </c>
      <c r="D109" s="110" t="s">
        <v>115</v>
      </c>
      <c r="E109" s="461">
        <v>89283</v>
      </c>
      <c r="F109" s="503">
        <v>0</v>
      </c>
      <c r="G109" s="112">
        <v>89283</v>
      </c>
      <c r="H109" s="112">
        <v>43024.82</v>
      </c>
      <c r="I109" s="108">
        <f t="shared" si="9"/>
        <v>0.48189263353605949</v>
      </c>
    </row>
    <row r="110" spans="1:9" ht="23.25" customHeight="1" thickBot="1">
      <c r="A110" s="712"/>
      <c r="B110" s="727"/>
      <c r="C110" s="106">
        <v>4120</v>
      </c>
      <c r="D110" s="110" t="s">
        <v>116</v>
      </c>
      <c r="E110" s="112">
        <v>13822</v>
      </c>
      <c r="F110" s="236">
        <v>-3256</v>
      </c>
      <c r="G110" s="112">
        <v>10566</v>
      </c>
      <c r="H110" s="112">
        <v>4455.6499999999996</v>
      </c>
      <c r="I110" s="108">
        <f t="shared" si="9"/>
        <v>0.42169695248911598</v>
      </c>
    </row>
    <row r="111" spans="1:9" ht="23.25" customHeight="1" thickBot="1">
      <c r="A111" s="712"/>
      <c r="B111" s="727"/>
      <c r="C111" s="106">
        <v>4210</v>
      </c>
      <c r="D111" s="110" t="s">
        <v>106</v>
      </c>
      <c r="E111" s="112">
        <v>45000</v>
      </c>
      <c r="F111" s="236">
        <v>0</v>
      </c>
      <c r="G111" s="112">
        <v>45000</v>
      </c>
      <c r="H111" s="112">
        <v>17571.509999999998</v>
      </c>
      <c r="I111" s="108">
        <f t="shared" si="9"/>
        <v>0.39047799999999999</v>
      </c>
    </row>
    <row r="112" spans="1:9" ht="24" customHeight="1" thickBot="1">
      <c r="A112" s="712"/>
      <c r="B112" s="727"/>
      <c r="C112" s="106">
        <v>4220</v>
      </c>
      <c r="D112" s="110" t="s">
        <v>136</v>
      </c>
      <c r="E112" s="112">
        <v>65000</v>
      </c>
      <c r="F112" s="558">
        <v>-1842</v>
      </c>
      <c r="G112" s="112">
        <v>63158</v>
      </c>
      <c r="H112" s="112">
        <v>11870.62</v>
      </c>
      <c r="I112" s="108">
        <f t="shared" si="9"/>
        <v>0.18795117008138321</v>
      </c>
    </row>
    <row r="113" spans="1:9" ht="32.25" customHeight="1" thickBot="1">
      <c r="A113" s="712"/>
      <c r="B113" s="727"/>
      <c r="C113" s="314">
        <v>4240</v>
      </c>
      <c r="D113" s="315" t="s">
        <v>186</v>
      </c>
      <c r="E113" s="316">
        <v>2000</v>
      </c>
      <c r="F113" s="362">
        <v>0</v>
      </c>
      <c r="G113" s="316">
        <f>E113+F113</f>
        <v>2000</v>
      </c>
      <c r="H113" s="316">
        <v>0</v>
      </c>
      <c r="I113" s="311">
        <f t="shared" si="9"/>
        <v>0</v>
      </c>
    </row>
    <row r="114" spans="1:9" ht="22.5" customHeight="1" thickBot="1">
      <c r="A114" s="712"/>
      <c r="B114" s="727"/>
      <c r="C114" s="106">
        <v>4260</v>
      </c>
      <c r="D114" s="110" t="s">
        <v>118</v>
      </c>
      <c r="E114" s="112">
        <v>15000</v>
      </c>
      <c r="F114" s="236">
        <v>0</v>
      </c>
      <c r="G114" s="112">
        <v>15000</v>
      </c>
      <c r="H114" s="112">
        <v>6587.36</v>
      </c>
      <c r="I114" s="108">
        <f t="shared" si="9"/>
        <v>0.43915733333333329</v>
      </c>
    </row>
    <row r="115" spans="1:9" ht="22.5" customHeight="1" thickBot="1">
      <c r="A115" s="712"/>
      <c r="B115" s="727"/>
      <c r="C115" s="106">
        <v>4280</v>
      </c>
      <c r="D115" s="110" t="s">
        <v>119</v>
      </c>
      <c r="E115" s="112">
        <v>600</v>
      </c>
      <c r="F115" s="333">
        <v>0</v>
      </c>
      <c r="G115" s="112">
        <v>600</v>
      </c>
      <c r="H115" s="112">
        <v>100</v>
      </c>
      <c r="I115" s="108">
        <f t="shared" si="9"/>
        <v>0.16666666666666666</v>
      </c>
    </row>
    <row r="116" spans="1:9" ht="23.25" customHeight="1" thickBot="1">
      <c r="A116" s="712"/>
      <c r="B116" s="727"/>
      <c r="C116" s="106">
        <v>4300</v>
      </c>
      <c r="D116" s="110" t="s">
        <v>108</v>
      </c>
      <c r="E116" s="112">
        <v>15000</v>
      </c>
      <c r="F116" s="343">
        <v>0</v>
      </c>
      <c r="G116" s="112">
        <v>15000</v>
      </c>
      <c r="H116" s="112">
        <v>2393.6</v>
      </c>
      <c r="I116" s="157">
        <f t="shared" si="9"/>
        <v>0.15957333333333332</v>
      </c>
    </row>
    <row r="117" spans="1:9" ht="60.75" customHeight="1" thickBot="1">
      <c r="A117" s="712"/>
      <c r="B117" s="727"/>
      <c r="C117" s="106">
        <v>4360</v>
      </c>
      <c r="D117" s="110" t="s">
        <v>120</v>
      </c>
      <c r="E117" s="112">
        <v>1100</v>
      </c>
      <c r="F117" s="313">
        <v>0</v>
      </c>
      <c r="G117" s="112">
        <v>1100</v>
      </c>
      <c r="H117" s="112">
        <v>528.29999999999995</v>
      </c>
      <c r="I117" s="108">
        <f t="shared" si="9"/>
        <v>0.48027272727272724</v>
      </c>
    </row>
    <row r="118" spans="1:9" ht="27.75" customHeight="1" thickBot="1">
      <c r="A118" s="712"/>
      <c r="B118" s="727"/>
      <c r="C118" s="106">
        <v>4410</v>
      </c>
      <c r="D118" s="110" t="s">
        <v>125</v>
      </c>
      <c r="E118" s="112">
        <v>300</v>
      </c>
      <c r="F118" s="313">
        <v>0</v>
      </c>
      <c r="G118" s="112">
        <v>300</v>
      </c>
      <c r="H118" s="112">
        <v>162.13999999999999</v>
      </c>
      <c r="I118" s="108">
        <f t="shared" si="9"/>
        <v>0.54046666666666665</v>
      </c>
    </row>
    <row r="119" spans="1:9" ht="32.25" customHeight="1" thickBot="1">
      <c r="A119" s="712"/>
      <c r="B119" s="728"/>
      <c r="C119" s="106">
        <v>4440</v>
      </c>
      <c r="D119" s="110" t="s">
        <v>121</v>
      </c>
      <c r="E119" s="344">
        <v>20541</v>
      </c>
      <c r="F119" s="362">
        <v>1842</v>
      </c>
      <c r="G119" s="112">
        <v>22383</v>
      </c>
      <c r="H119" s="112">
        <v>16800</v>
      </c>
      <c r="I119" s="108">
        <f t="shared" si="9"/>
        <v>0.75056962873609434</v>
      </c>
    </row>
    <row r="120" spans="1:9" ht="19.5" customHeight="1" thickBot="1">
      <c r="A120" s="712"/>
      <c r="B120" s="106">
        <v>80113</v>
      </c>
      <c r="C120" s="106"/>
      <c r="D120" s="110" t="s">
        <v>137</v>
      </c>
      <c r="E120" s="112">
        <f>E121</f>
        <v>170000</v>
      </c>
      <c r="F120" s="362">
        <f>F121</f>
        <v>0</v>
      </c>
      <c r="G120" s="112">
        <f>G121</f>
        <v>170000</v>
      </c>
      <c r="H120" s="112">
        <f>H121</f>
        <v>63756.3</v>
      </c>
      <c r="I120" s="108">
        <f t="shared" ref="I120:I185" si="10">H120/G120</f>
        <v>0.37503705882352945</v>
      </c>
    </row>
    <row r="121" spans="1:9" ht="18.75" customHeight="1" thickBot="1">
      <c r="A121" s="712"/>
      <c r="B121" s="156"/>
      <c r="C121" s="106">
        <v>4300</v>
      </c>
      <c r="D121" s="110" t="s">
        <v>108</v>
      </c>
      <c r="E121" s="112">
        <v>170000</v>
      </c>
      <c r="F121" s="362">
        <v>0</v>
      </c>
      <c r="G121" s="112">
        <v>170000</v>
      </c>
      <c r="H121" s="112">
        <v>63756.3</v>
      </c>
      <c r="I121" s="108">
        <f t="shared" si="10"/>
        <v>0.37503705882352945</v>
      </c>
    </row>
    <row r="122" spans="1:9" ht="31.5" customHeight="1" thickBot="1">
      <c r="A122" s="712"/>
      <c r="B122" s="106">
        <v>80146</v>
      </c>
      <c r="C122" s="106"/>
      <c r="D122" s="110" t="s">
        <v>139</v>
      </c>
      <c r="E122" s="112">
        <f>E123</f>
        <v>24867</v>
      </c>
      <c r="F122" s="236">
        <v>0</v>
      </c>
      <c r="G122" s="112">
        <v>24867</v>
      </c>
      <c r="H122" s="112">
        <v>3141.66</v>
      </c>
      <c r="I122" s="108">
        <f t="shared" si="10"/>
        <v>0.12633852093135481</v>
      </c>
    </row>
    <row r="123" spans="1:9" ht="20.25" customHeight="1" thickBot="1">
      <c r="A123" s="712"/>
      <c r="B123" s="207"/>
      <c r="C123" s="207">
        <v>4300</v>
      </c>
      <c r="D123" s="211" t="s">
        <v>215</v>
      </c>
      <c r="E123" s="206">
        <v>24867</v>
      </c>
      <c r="F123" s="236">
        <v>0</v>
      </c>
      <c r="G123" s="206">
        <v>24867</v>
      </c>
      <c r="H123" s="206">
        <v>3141.66</v>
      </c>
      <c r="I123" s="243">
        <f t="shared" si="10"/>
        <v>0.12633852093135481</v>
      </c>
    </row>
    <row r="124" spans="1:9" ht="19.5" customHeight="1" thickBot="1">
      <c r="A124" s="712"/>
      <c r="B124" s="207">
        <v>80148</v>
      </c>
      <c r="C124" s="207"/>
      <c r="D124" s="211" t="s">
        <v>209</v>
      </c>
      <c r="E124" s="206">
        <f>E125+E126</f>
        <v>148000</v>
      </c>
      <c r="F124" s="333">
        <f>F125+F126</f>
        <v>0</v>
      </c>
      <c r="G124" s="206">
        <f>G125+G126</f>
        <v>148000</v>
      </c>
      <c r="H124" s="206">
        <f>H125+H126</f>
        <v>23944.78</v>
      </c>
      <c r="I124" s="243">
        <f t="shared" si="10"/>
        <v>0.16178905405405405</v>
      </c>
    </row>
    <row r="125" spans="1:9" ht="22.5" customHeight="1" thickBot="1">
      <c r="A125" s="712"/>
      <c r="B125" s="726"/>
      <c r="C125" s="207">
        <v>4210</v>
      </c>
      <c r="D125" s="211" t="s">
        <v>106</v>
      </c>
      <c r="E125" s="206">
        <v>3000</v>
      </c>
      <c r="F125" s="362">
        <v>0</v>
      </c>
      <c r="G125" s="206">
        <v>3000</v>
      </c>
      <c r="H125" s="206">
        <v>628.64</v>
      </c>
      <c r="I125" s="243">
        <f t="shared" si="10"/>
        <v>0.20954666666666666</v>
      </c>
    </row>
    <row r="126" spans="1:9" ht="22.5" customHeight="1" thickBot="1">
      <c r="A126" s="712"/>
      <c r="B126" s="803"/>
      <c r="C126" s="207">
        <v>4220</v>
      </c>
      <c r="D126" s="211" t="s">
        <v>136</v>
      </c>
      <c r="E126" s="206">
        <v>145000</v>
      </c>
      <c r="F126" s="333">
        <v>0</v>
      </c>
      <c r="G126" s="206">
        <v>145000</v>
      </c>
      <c r="H126" s="206">
        <v>23316.14</v>
      </c>
      <c r="I126" s="243">
        <f t="shared" si="10"/>
        <v>0.16080096551724138</v>
      </c>
    </row>
    <row r="127" spans="1:9" ht="118.5" customHeight="1" thickBot="1">
      <c r="A127" s="712"/>
      <c r="B127" s="143">
        <v>80149</v>
      </c>
      <c r="C127" s="143"/>
      <c r="D127" s="146" t="s">
        <v>183</v>
      </c>
      <c r="E127" s="144">
        <f>E128+E129+E130</f>
        <v>85180</v>
      </c>
      <c r="F127" s="503">
        <f>F128+F129+F130</f>
        <v>0</v>
      </c>
      <c r="G127" s="144">
        <f>G128+G129+G130</f>
        <v>85180</v>
      </c>
      <c r="H127" s="144">
        <f>H128+H129+H130</f>
        <v>18943.490000000002</v>
      </c>
      <c r="I127" s="145">
        <f t="shared" si="10"/>
        <v>0.22239363700399156</v>
      </c>
    </row>
    <row r="128" spans="1:9" ht="21" customHeight="1" thickBot="1">
      <c r="A128" s="712"/>
      <c r="B128" s="726"/>
      <c r="C128" s="143">
        <v>4010</v>
      </c>
      <c r="D128" s="146" t="s">
        <v>113</v>
      </c>
      <c r="E128" s="144">
        <v>71250</v>
      </c>
      <c r="F128" s="503">
        <v>0</v>
      </c>
      <c r="G128" s="144">
        <v>71250</v>
      </c>
      <c r="H128" s="144">
        <v>15845.7</v>
      </c>
      <c r="I128" s="145">
        <f t="shared" si="10"/>
        <v>0.22239578947368421</v>
      </c>
    </row>
    <row r="129" spans="1:12" ht="21" customHeight="1" thickBot="1">
      <c r="A129" s="712"/>
      <c r="B129" s="904"/>
      <c r="C129" s="143">
        <v>4110</v>
      </c>
      <c r="D129" s="146" t="s">
        <v>115</v>
      </c>
      <c r="E129" s="144">
        <v>12184</v>
      </c>
      <c r="F129" s="362">
        <v>0</v>
      </c>
      <c r="G129" s="144">
        <v>12184</v>
      </c>
      <c r="H129" s="144">
        <v>2709.59</v>
      </c>
      <c r="I129" s="145">
        <f t="shared" si="10"/>
        <v>0.2223891989494419</v>
      </c>
    </row>
    <row r="130" spans="1:12" ht="21" customHeight="1" thickBot="1">
      <c r="A130" s="712"/>
      <c r="B130" s="803"/>
      <c r="C130" s="143">
        <v>4120</v>
      </c>
      <c r="D130" s="146" t="s">
        <v>116</v>
      </c>
      <c r="E130" s="144">
        <v>1746</v>
      </c>
      <c r="F130" s="362">
        <v>0</v>
      </c>
      <c r="G130" s="144">
        <v>1746</v>
      </c>
      <c r="H130" s="144">
        <v>388.2</v>
      </c>
      <c r="I130" s="145">
        <f t="shared" si="10"/>
        <v>0.22233676975945016</v>
      </c>
    </row>
    <row r="131" spans="1:12" ht="120" customHeight="1" thickBot="1">
      <c r="A131" s="712"/>
      <c r="B131" s="106">
        <v>80150</v>
      </c>
      <c r="C131" s="106"/>
      <c r="D131" s="110" t="s">
        <v>172</v>
      </c>
      <c r="E131" s="112">
        <f>E132+E133+E134+E135</f>
        <v>231620</v>
      </c>
      <c r="F131" s="395">
        <f>F132+F133+F134+F135</f>
        <v>0</v>
      </c>
      <c r="G131" s="112">
        <v>231620</v>
      </c>
      <c r="H131" s="112">
        <v>113595.56</v>
      </c>
      <c r="I131" s="108">
        <f t="shared" si="10"/>
        <v>0.49043934029876524</v>
      </c>
    </row>
    <row r="132" spans="1:12" ht="31.5" customHeight="1" thickBot="1">
      <c r="A132" s="712"/>
      <c r="B132" s="726"/>
      <c r="C132" s="106">
        <v>4010</v>
      </c>
      <c r="D132" s="110" t="s">
        <v>113</v>
      </c>
      <c r="E132" s="112">
        <v>192070</v>
      </c>
      <c r="F132" s="373">
        <v>0</v>
      </c>
      <c r="G132" s="112">
        <v>192070</v>
      </c>
      <c r="H132" s="112">
        <v>95793.09</v>
      </c>
      <c r="I132" s="157">
        <f t="shared" si="10"/>
        <v>0.49874051127193209</v>
      </c>
    </row>
    <row r="133" spans="1:12" ht="23.25" customHeight="1" thickBot="1">
      <c r="A133" s="712"/>
      <c r="B133" s="727"/>
      <c r="C133" s="106">
        <v>4110</v>
      </c>
      <c r="D133" s="110" t="s">
        <v>173</v>
      </c>
      <c r="E133" s="112">
        <v>32844</v>
      </c>
      <c r="F133" s="373">
        <v>0</v>
      </c>
      <c r="G133" s="112">
        <v>32844</v>
      </c>
      <c r="H133" s="112">
        <v>15573.24</v>
      </c>
      <c r="I133" s="157">
        <f t="shared" si="10"/>
        <v>0.47415783704786263</v>
      </c>
    </row>
    <row r="134" spans="1:12" ht="21" customHeight="1" thickBot="1">
      <c r="A134" s="712"/>
      <c r="B134" s="727"/>
      <c r="C134" s="106">
        <v>4120</v>
      </c>
      <c r="D134" s="110" t="s">
        <v>116</v>
      </c>
      <c r="E134" s="112">
        <v>4706</v>
      </c>
      <c r="F134" s="373">
        <v>0</v>
      </c>
      <c r="G134" s="112">
        <v>4706</v>
      </c>
      <c r="H134" s="112">
        <v>2229.23</v>
      </c>
      <c r="I134" s="157">
        <f t="shared" si="10"/>
        <v>0.47369953251168723</v>
      </c>
    </row>
    <row r="135" spans="1:12" ht="30" customHeight="1" thickBot="1">
      <c r="A135" s="712"/>
      <c r="B135" s="728"/>
      <c r="C135" s="156">
        <v>4240</v>
      </c>
      <c r="D135" s="158" t="s">
        <v>186</v>
      </c>
      <c r="E135" s="160">
        <v>2000</v>
      </c>
      <c r="F135" s="313">
        <v>0</v>
      </c>
      <c r="G135" s="160">
        <f>E135</f>
        <v>2000</v>
      </c>
      <c r="H135" s="160">
        <v>0</v>
      </c>
      <c r="I135" s="157">
        <f>H135/G135</f>
        <v>0</v>
      </c>
    </row>
    <row r="136" spans="1:12" ht="26.25" customHeight="1" thickBot="1">
      <c r="A136" s="712"/>
      <c r="B136" s="106">
        <v>80195</v>
      </c>
      <c r="C136" s="106"/>
      <c r="D136" s="110" t="s">
        <v>14</v>
      </c>
      <c r="E136" s="112">
        <f>E146</f>
        <v>30916</v>
      </c>
      <c r="F136" s="343">
        <v>375610.64</v>
      </c>
      <c r="G136" s="112">
        <v>406526.64</v>
      </c>
      <c r="H136" s="112">
        <v>263543.96999999997</v>
      </c>
      <c r="I136" s="108">
        <f t="shared" si="10"/>
        <v>0.64828216423897822</v>
      </c>
    </row>
    <row r="137" spans="1:12" ht="26.25" customHeight="1" thickBot="1">
      <c r="A137" s="712"/>
      <c r="B137" s="452"/>
      <c r="C137" s="452">
        <v>4017</v>
      </c>
      <c r="D137" s="451" t="s">
        <v>113</v>
      </c>
      <c r="E137" s="449">
        <v>0</v>
      </c>
      <c r="F137" s="343">
        <v>50360.78</v>
      </c>
      <c r="G137" s="449">
        <v>50360.78</v>
      </c>
      <c r="H137" s="449">
        <v>48695.8</v>
      </c>
      <c r="I137" s="450">
        <v>0.96689999999999998</v>
      </c>
    </row>
    <row r="138" spans="1:12" ht="26.25" customHeight="1" thickBot="1">
      <c r="A138" s="712"/>
      <c r="B138" s="452"/>
      <c r="C138" s="452">
        <v>4117</v>
      </c>
      <c r="D138" s="451" t="s">
        <v>138</v>
      </c>
      <c r="E138" s="449">
        <v>0</v>
      </c>
      <c r="F138" s="343">
        <v>7100</v>
      </c>
      <c r="G138" s="449">
        <v>7100</v>
      </c>
      <c r="H138" s="449">
        <v>7020.91</v>
      </c>
      <c r="I138" s="450">
        <v>0.98880000000000001</v>
      </c>
    </row>
    <row r="139" spans="1:12" ht="26.25" customHeight="1" thickBot="1">
      <c r="A139" s="712"/>
      <c r="B139" s="452"/>
      <c r="C139" s="452">
        <v>4127</v>
      </c>
      <c r="D139" s="451" t="s">
        <v>116</v>
      </c>
      <c r="E139" s="449">
        <v>0</v>
      </c>
      <c r="F139" s="343">
        <v>700</v>
      </c>
      <c r="G139" s="449">
        <v>700</v>
      </c>
      <c r="H139" s="449">
        <v>639.77</v>
      </c>
      <c r="I139" s="450">
        <v>0.91400000000000003</v>
      </c>
    </row>
    <row r="140" spans="1:12" ht="26.25" customHeight="1" thickBot="1">
      <c r="A140" s="712"/>
      <c r="B140" s="473"/>
      <c r="C140" s="473">
        <v>4177</v>
      </c>
      <c r="D140" s="471" t="s">
        <v>117</v>
      </c>
      <c r="E140" s="469">
        <v>0</v>
      </c>
      <c r="F140" s="343">
        <v>0</v>
      </c>
      <c r="G140" s="469">
        <v>0</v>
      </c>
      <c r="H140" s="469">
        <v>0</v>
      </c>
      <c r="I140" s="470">
        <v>0</v>
      </c>
      <c r="L140">
        <v>0</v>
      </c>
    </row>
    <row r="141" spans="1:12" ht="26.25" customHeight="1" thickBot="1">
      <c r="A141" s="712"/>
      <c r="B141" s="452"/>
      <c r="C141" s="452">
        <v>4217</v>
      </c>
      <c r="D141" s="451" t="s">
        <v>106</v>
      </c>
      <c r="E141" s="449">
        <v>0</v>
      </c>
      <c r="F141" s="343">
        <v>140000</v>
      </c>
      <c r="G141" s="449">
        <v>140000</v>
      </c>
      <c r="H141" s="449">
        <v>84876.45</v>
      </c>
      <c r="I141" s="450">
        <v>0.60629999999999995</v>
      </c>
    </row>
    <row r="142" spans="1:12" ht="26.25" customHeight="1" thickBot="1">
      <c r="A142" s="712"/>
      <c r="B142" s="510"/>
      <c r="C142" s="510">
        <v>4219</v>
      </c>
      <c r="D142" s="509" t="s">
        <v>106</v>
      </c>
      <c r="E142" s="507">
        <v>0</v>
      </c>
      <c r="F142" s="343">
        <v>611.6</v>
      </c>
      <c r="G142" s="507">
        <v>611.6</v>
      </c>
      <c r="H142" s="507">
        <v>0</v>
      </c>
      <c r="I142" s="508">
        <v>0</v>
      </c>
    </row>
    <row r="143" spans="1:12" ht="33.75" customHeight="1" thickBot="1">
      <c r="A143" s="712"/>
      <c r="B143" s="452"/>
      <c r="C143" s="452">
        <v>4247</v>
      </c>
      <c r="D143" s="451" t="s">
        <v>135</v>
      </c>
      <c r="E143" s="449">
        <v>0</v>
      </c>
      <c r="F143" s="343">
        <v>36774.65</v>
      </c>
      <c r="G143" s="449">
        <v>36774.65</v>
      </c>
      <c r="H143" s="449">
        <v>36774.65</v>
      </c>
      <c r="I143" s="450">
        <v>1</v>
      </c>
    </row>
    <row r="144" spans="1:12" ht="34.5" customHeight="1" thickBot="1">
      <c r="A144" s="712"/>
      <c r="B144" s="653"/>
      <c r="C144" s="653">
        <v>4249</v>
      </c>
      <c r="D144" s="645" t="s">
        <v>135</v>
      </c>
      <c r="E144" s="643">
        <v>0</v>
      </c>
      <c r="F144" s="628">
        <v>6678.79</v>
      </c>
      <c r="G144" s="643">
        <v>6678.79</v>
      </c>
      <c r="H144" s="643">
        <v>6678.79</v>
      </c>
      <c r="I144" s="644">
        <v>1</v>
      </c>
    </row>
    <row r="145" spans="1:9" ht="34.5" customHeight="1" thickBot="1">
      <c r="A145" s="712"/>
      <c r="B145" s="653"/>
      <c r="C145" s="653">
        <v>4307</v>
      </c>
      <c r="D145" s="645" t="s">
        <v>108</v>
      </c>
      <c r="E145" s="643">
        <v>0</v>
      </c>
      <c r="F145" s="628">
        <v>133384.82</v>
      </c>
      <c r="G145" s="643">
        <v>133384.82</v>
      </c>
      <c r="H145" s="643">
        <v>55667.6</v>
      </c>
      <c r="I145" s="644">
        <v>0.4173</v>
      </c>
    </row>
    <row r="146" spans="1:9" ht="44.25" customHeight="1" thickBot="1">
      <c r="A146" s="712"/>
      <c r="B146" s="106"/>
      <c r="C146" s="106">
        <v>4440</v>
      </c>
      <c r="D146" s="110" t="s">
        <v>140</v>
      </c>
      <c r="E146" s="112">
        <v>30916</v>
      </c>
      <c r="F146" s="313">
        <v>0</v>
      </c>
      <c r="G146" s="112">
        <v>30916</v>
      </c>
      <c r="H146" s="112">
        <v>23190</v>
      </c>
      <c r="I146" s="108">
        <f t="shared" si="10"/>
        <v>0.75009703713287623</v>
      </c>
    </row>
    <row r="147" spans="1:9" ht="23.25" customHeight="1" thickBot="1">
      <c r="A147" s="102">
        <v>851</v>
      </c>
      <c r="B147" s="102"/>
      <c r="C147" s="102"/>
      <c r="D147" s="107" t="s">
        <v>141</v>
      </c>
      <c r="E147" s="109">
        <v>47000</v>
      </c>
      <c r="F147" s="345">
        <v>0</v>
      </c>
      <c r="G147" s="109">
        <v>47000</v>
      </c>
      <c r="H147" s="109">
        <v>20685</v>
      </c>
      <c r="I147" s="111">
        <f t="shared" si="10"/>
        <v>0.4401063829787234</v>
      </c>
    </row>
    <row r="148" spans="1:9" ht="22.5" customHeight="1" thickBot="1">
      <c r="A148" s="715"/>
      <c r="B148" s="106">
        <v>85153</v>
      </c>
      <c r="C148" s="106"/>
      <c r="D148" s="110" t="s">
        <v>142</v>
      </c>
      <c r="E148" s="112">
        <f>E149+E150</f>
        <v>2000</v>
      </c>
      <c r="F148" s="362">
        <f>F149+F150</f>
        <v>0</v>
      </c>
      <c r="G148" s="112">
        <f>G149+G150</f>
        <v>2000</v>
      </c>
      <c r="H148" s="112">
        <f>H149+H150</f>
        <v>0</v>
      </c>
      <c r="I148" s="108">
        <f t="shared" si="10"/>
        <v>0</v>
      </c>
    </row>
    <row r="149" spans="1:9" ht="22.5" customHeight="1" thickBot="1">
      <c r="A149" s="716"/>
      <c r="B149" s="814"/>
      <c r="C149" s="106">
        <v>4170</v>
      </c>
      <c r="D149" s="110" t="s">
        <v>117</v>
      </c>
      <c r="E149" s="112">
        <v>770</v>
      </c>
      <c r="F149" s="362">
        <v>0</v>
      </c>
      <c r="G149" s="112">
        <f>E149</f>
        <v>770</v>
      </c>
      <c r="H149" s="112">
        <v>0</v>
      </c>
      <c r="I149" s="108">
        <f t="shared" si="10"/>
        <v>0</v>
      </c>
    </row>
    <row r="150" spans="1:9" ht="38.25" customHeight="1" thickBot="1">
      <c r="A150" s="716"/>
      <c r="B150" s="814"/>
      <c r="C150" s="106">
        <v>4240</v>
      </c>
      <c r="D150" s="110" t="s">
        <v>135</v>
      </c>
      <c r="E150" s="112">
        <v>1230</v>
      </c>
      <c r="F150" s="362">
        <v>0</v>
      </c>
      <c r="G150" s="112">
        <f>E150</f>
        <v>1230</v>
      </c>
      <c r="H150" s="112">
        <v>0</v>
      </c>
      <c r="I150" s="108">
        <f t="shared" si="10"/>
        <v>0</v>
      </c>
    </row>
    <row r="151" spans="1:9" ht="24" customHeight="1" thickBot="1">
      <c r="A151" s="716"/>
      <c r="B151" s="106">
        <v>85154</v>
      </c>
      <c r="C151" s="106"/>
      <c r="D151" s="110" t="s">
        <v>143</v>
      </c>
      <c r="E151" s="112">
        <v>45000</v>
      </c>
      <c r="F151" s="362">
        <v>0</v>
      </c>
      <c r="G151" s="112">
        <v>45000</v>
      </c>
      <c r="H151" s="112">
        <v>20685</v>
      </c>
      <c r="I151" s="108">
        <f t="shared" si="10"/>
        <v>0.45966666666666667</v>
      </c>
    </row>
    <row r="152" spans="1:9" ht="21" customHeight="1" thickBot="1">
      <c r="A152" s="716"/>
      <c r="B152" s="814"/>
      <c r="C152" s="106">
        <v>4170</v>
      </c>
      <c r="D152" s="110" t="s">
        <v>117</v>
      </c>
      <c r="E152" s="112">
        <v>21100</v>
      </c>
      <c r="F152" s="362">
        <v>0</v>
      </c>
      <c r="G152" s="112">
        <f>E152</f>
        <v>21100</v>
      </c>
      <c r="H152" s="112">
        <v>6565</v>
      </c>
      <c r="I152" s="108">
        <f t="shared" si="10"/>
        <v>0.31113744075829386</v>
      </c>
    </row>
    <row r="153" spans="1:9" ht="22.5" customHeight="1" thickBot="1">
      <c r="A153" s="716"/>
      <c r="B153" s="814"/>
      <c r="C153" s="106">
        <v>4210</v>
      </c>
      <c r="D153" s="110" t="s">
        <v>106</v>
      </c>
      <c r="E153" s="112">
        <v>16900</v>
      </c>
      <c r="F153" s="658">
        <v>-10000</v>
      </c>
      <c r="G153" s="112">
        <f>E153+F153</f>
        <v>6900</v>
      </c>
      <c r="H153" s="112">
        <v>3620</v>
      </c>
      <c r="I153" s="108">
        <f t="shared" si="10"/>
        <v>0.52463768115942033</v>
      </c>
    </row>
    <row r="154" spans="1:9" ht="18.75" customHeight="1" thickBot="1">
      <c r="A154" s="716"/>
      <c r="B154" s="814"/>
      <c r="C154" s="106">
        <v>4300</v>
      </c>
      <c r="D154" s="110" t="s">
        <v>108</v>
      </c>
      <c r="E154" s="112">
        <v>7000</v>
      </c>
      <c r="F154" s="362">
        <v>10000</v>
      </c>
      <c r="G154" s="112">
        <v>17000</v>
      </c>
      <c r="H154" s="112">
        <v>10500</v>
      </c>
      <c r="I154" s="108">
        <f t="shared" si="10"/>
        <v>0.61764705882352944</v>
      </c>
    </row>
    <row r="155" spans="1:9" ht="25.5" customHeight="1" thickBot="1">
      <c r="A155" s="102">
        <v>852</v>
      </c>
      <c r="B155" s="106"/>
      <c r="C155" s="106"/>
      <c r="D155" s="107" t="s">
        <v>21</v>
      </c>
      <c r="E155" s="109">
        <f>E156+E158+E160+E162+E164+E166+E180+E187+E189</f>
        <v>922437</v>
      </c>
      <c r="F155" s="345">
        <v>5788</v>
      </c>
      <c r="G155" s="109">
        <v>928225</v>
      </c>
      <c r="H155" s="109">
        <f>H156+H158+H160+H162+H164+H166+H180+H187+H189</f>
        <v>471291.7</v>
      </c>
      <c r="I155" s="111">
        <f t="shared" si="10"/>
        <v>0.50773433165450188</v>
      </c>
    </row>
    <row r="156" spans="1:9" ht="25.5" customHeight="1" thickBot="1">
      <c r="A156" s="715"/>
      <c r="B156" s="143">
        <v>85202</v>
      </c>
      <c r="C156" s="143"/>
      <c r="D156" s="146" t="s">
        <v>184</v>
      </c>
      <c r="E156" s="144">
        <f>E157</f>
        <v>193412</v>
      </c>
      <c r="F156" s="362">
        <f>F157</f>
        <v>4020</v>
      </c>
      <c r="G156" s="144">
        <f>G157</f>
        <v>197432</v>
      </c>
      <c r="H156" s="144">
        <f>H157</f>
        <v>117933.08</v>
      </c>
      <c r="I156" s="157">
        <f t="shared" si="10"/>
        <v>0.59733518375947159</v>
      </c>
    </row>
    <row r="157" spans="1:9" ht="48.75" customHeight="1" thickBot="1">
      <c r="A157" s="716"/>
      <c r="B157" s="143"/>
      <c r="C157" s="143">
        <v>4330</v>
      </c>
      <c r="D157" s="146" t="s">
        <v>238</v>
      </c>
      <c r="E157" s="144">
        <v>193412</v>
      </c>
      <c r="F157" s="362">
        <v>4020</v>
      </c>
      <c r="G157" s="144">
        <v>197432</v>
      </c>
      <c r="H157" s="144">
        <v>117933.08</v>
      </c>
      <c r="I157" s="157">
        <f t="shared" si="10"/>
        <v>0.59733518375947159</v>
      </c>
    </row>
    <row r="158" spans="1:9" ht="114" customHeight="1" thickBot="1">
      <c r="A158" s="716"/>
      <c r="B158" s="106">
        <v>85213</v>
      </c>
      <c r="C158" s="106"/>
      <c r="D158" s="110" t="s">
        <v>144</v>
      </c>
      <c r="E158" s="112">
        <f>E159</f>
        <v>18434</v>
      </c>
      <c r="F158" s="333">
        <v>0</v>
      </c>
      <c r="G158" s="112">
        <v>18434</v>
      </c>
      <c r="H158" s="112">
        <v>6048.11</v>
      </c>
      <c r="I158" s="108">
        <f t="shared" si="10"/>
        <v>0.32809536725615707</v>
      </c>
    </row>
    <row r="159" spans="1:9" ht="32.25" customHeight="1" thickBot="1">
      <c r="A159" s="716"/>
      <c r="B159" s="110"/>
      <c r="C159" s="106">
        <v>4130</v>
      </c>
      <c r="D159" s="110" t="s">
        <v>145</v>
      </c>
      <c r="E159" s="112">
        <v>18434</v>
      </c>
      <c r="F159" s="313">
        <v>0</v>
      </c>
      <c r="G159" s="112">
        <v>18434</v>
      </c>
      <c r="H159" s="112">
        <v>6048.11</v>
      </c>
      <c r="I159" s="108">
        <f t="shared" si="10"/>
        <v>0.32809536725615707</v>
      </c>
    </row>
    <row r="160" spans="1:9" ht="50.25" customHeight="1" thickBot="1">
      <c r="A160" s="716"/>
      <c r="B160" s="106">
        <v>85214</v>
      </c>
      <c r="C160" s="106"/>
      <c r="D160" s="110" t="s">
        <v>61</v>
      </c>
      <c r="E160" s="112">
        <f>E161</f>
        <v>45000</v>
      </c>
      <c r="F160" s="333">
        <v>-2000</v>
      </c>
      <c r="G160" s="112">
        <f>G161</f>
        <v>43000</v>
      </c>
      <c r="H160" s="112">
        <f>H161</f>
        <v>18946.68</v>
      </c>
      <c r="I160" s="108">
        <f t="shared" si="10"/>
        <v>0.44062046511627906</v>
      </c>
    </row>
    <row r="161" spans="1:9" ht="27" customHeight="1" thickBot="1">
      <c r="A161" s="716"/>
      <c r="B161" s="106"/>
      <c r="C161" s="106">
        <v>3110</v>
      </c>
      <c r="D161" s="110" t="s">
        <v>146</v>
      </c>
      <c r="E161" s="112">
        <v>45000</v>
      </c>
      <c r="F161" s="333">
        <v>-2000</v>
      </c>
      <c r="G161" s="112">
        <v>43000</v>
      </c>
      <c r="H161" s="112">
        <v>18946.68</v>
      </c>
      <c r="I161" s="108">
        <f t="shared" si="10"/>
        <v>0.44062046511627906</v>
      </c>
    </row>
    <row r="162" spans="1:9" ht="25.5" customHeight="1" thickBot="1">
      <c r="A162" s="716"/>
      <c r="B162" s="106">
        <v>85215</v>
      </c>
      <c r="C162" s="106"/>
      <c r="D162" s="110" t="s">
        <v>147</v>
      </c>
      <c r="E162" s="112">
        <f>E163</f>
        <v>5000</v>
      </c>
      <c r="F162" s="333">
        <v>0</v>
      </c>
      <c r="G162" s="112">
        <v>5000</v>
      </c>
      <c r="H162" s="112">
        <v>347.95</v>
      </c>
      <c r="I162" s="246">
        <f t="shared" si="10"/>
        <v>6.9589999999999999E-2</v>
      </c>
    </row>
    <row r="163" spans="1:9" ht="26.25" customHeight="1" thickBot="1">
      <c r="A163" s="716"/>
      <c r="B163" s="245"/>
      <c r="C163" s="106">
        <v>3110</v>
      </c>
      <c r="D163" s="110" t="s">
        <v>146</v>
      </c>
      <c r="E163" s="112">
        <v>5000</v>
      </c>
      <c r="F163" s="333">
        <v>0</v>
      </c>
      <c r="G163" s="112">
        <v>5000</v>
      </c>
      <c r="H163" s="112">
        <v>347.95</v>
      </c>
      <c r="I163" s="108">
        <f t="shared" si="10"/>
        <v>6.9589999999999999E-2</v>
      </c>
    </row>
    <row r="164" spans="1:9" ht="24.75" customHeight="1" thickBot="1">
      <c r="A164" s="716"/>
      <c r="B164" s="106">
        <v>85216</v>
      </c>
      <c r="C164" s="106"/>
      <c r="D164" s="110" t="s">
        <v>62</v>
      </c>
      <c r="E164" s="112">
        <f>E165</f>
        <v>150500</v>
      </c>
      <c r="F164" s="362">
        <f>F165</f>
        <v>0</v>
      </c>
      <c r="G164" s="112">
        <f>G165</f>
        <v>150500</v>
      </c>
      <c r="H164" s="112">
        <f>H165</f>
        <v>92283.83</v>
      </c>
      <c r="I164" s="108">
        <f t="shared" si="10"/>
        <v>0.61318159468438538</v>
      </c>
    </row>
    <row r="165" spans="1:9" ht="25.5" customHeight="1" thickBot="1">
      <c r="A165" s="716"/>
      <c r="B165" s="106"/>
      <c r="C165" s="106">
        <v>3110</v>
      </c>
      <c r="D165" s="110" t="s">
        <v>146</v>
      </c>
      <c r="E165" s="112">
        <v>150500</v>
      </c>
      <c r="F165" s="362">
        <v>0</v>
      </c>
      <c r="G165" s="112">
        <v>150500</v>
      </c>
      <c r="H165" s="112">
        <v>92283.83</v>
      </c>
      <c r="I165" s="108">
        <f t="shared" si="10"/>
        <v>0.61318159468438538</v>
      </c>
    </row>
    <row r="166" spans="1:9" ht="24.75" customHeight="1" thickBot="1">
      <c r="A166" s="716"/>
      <c r="B166" s="106">
        <v>85219</v>
      </c>
      <c r="C166" s="106"/>
      <c r="D166" s="110" t="s">
        <v>63</v>
      </c>
      <c r="E166" s="112">
        <f>E167+E168+E169+E170+E171+E172+E173+E174+E175+E176+E177+E178+E179</f>
        <v>370551</v>
      </c>
      <c r="F166" s="563">
        <v>3489</v>
      </c>
      <c r="G166" s="112">
        <f>G167+G168+G169+G170+G171+G172+G173+G174+G175+G176+G177+G178+G179</f>
        <v>374040</v>
      </c>
      <c r="H166" s="112">
        <v>167121.60999999999</v>
      </c>
      <c r="I166" s="108">
        <f t="shared" si="10"/>
        <v>0.44680143834883967</v>
      </c>
    </row>
    <row r="167" spans="1:9" ht="35.25" customHeight="1" thickBot="1">
      <c r="A167" s="716"/>
      <c r="B167" s="726"/>
      <c r="C167" s="106">
        <v>4010</v>
      </c>
      <c r="D167" s="110" t="s">
        <v>113</v>
      </c>
      <c r="E167" s="112">
        <v>272845</v>
      </c>
      <c r="F167" s="362">
        <v>0</v>
      </c>
      <c r="G167" s="112">
        <v>272845</v>
      </c>
      <c r="H167" s="112">
        <v>113953.26</v>
      </c>
      <c r="I167" s="157">
        <f t="shared" si="10"/>
        <v>0.41764833513533323</v>
      </c>
    </row>
    <row r="168" spans="1:9" ht="30.75" customHeight="1" thickBot="1">
      <c r="A168" s="716"/>
      <c r="B168" s="727"/>
      <c r="C168" s="106">
        <v>4040</v>
      </c>
      <c r="D168" s="110" t="s">
        <v>114</v>
      </c>
      <c r="E168" s="112">
        <v>21007</v>
      </c>
      <c r="F168" s="333">
        <v>0</v>
      </c>
      <c r="G168" s="112">
        <v>21007</v>
      </c>
      <c r="H168" s="112">
        <v>20946.55</v>
      </c>
      <c r="I168" s="157">
        <f t="shared" si="10"/>
        <v>0.99712238777550333</v>
      </c>
    </row>
    <row r="169" spans="1:9" ht="32.25" customHeight="1" thickBot="1">
      <c r="A169" s="716"/>
      <c r="B169" s="727"/>
      <c r="C169" s="106">
        <v>4110</v>
      </c>
      <c r="D169" s="110" t="s">
        <v>115</v>
      </c>
      <c r="E169" s="112">
        <v>50123</v>
      </c>
      <c r="F169" s="313">
        <v>0</v>
      </c>
      <c r="G169" s="112">
        <f>E169</f>
        <v>50123</v>
      </c>
      <c r="H169" s="112">
        <v>15516.72</v>
      </c>
      <c r="I169" s="157">
        <f t="shared" si="10"/>
        <v>0.30957285078706381</v>
      </c>
    </row>
    <row r="170" spans="1:9" ht="23.25" customHeight="1" thickBot="1">
      <c r="A170" s="716"/>
      <c r="B170" s="727"/>
      <c r="C170" s="106">
        <v>4120</v>
      </c>
      <c r="D170" s="110" t="s">
        <v>116</v>
      </c>
      <c r="E170" s="112">
        <v>7396</v>
      </c>
      <c r="F170" s="333">
        <v>0</v>
      </c>
      <c r="G170" s="112">
        <v>7396</v>
      </c>
      <c r="H170" s="112">
        <v>2120.23</v>
      </c>
      <c r="I170" s="157">
        <f t="shared" si="10"/>
        <v>0.28667252568956192</v>
      </c>
    </row>
    <row r="171" spans="1:9" ht="21" customHeight="1" thickBot="1">
      <c r="A171" s="716"/>
      <c r="B171" s="727"/>
      <c r="C171" s="106">
        <v>4210</v>
      </c>
      <c r="D171" s="110" t="s">
        <v>106</v>
      </c>
      <c r="E171" s="112">
        <v>2000</v>
      </c>
      <c r="F171" s="559">
        <v>0</v>
      </c>
      <c r="G171" s="112">
        <v>2000</v>
      </c>
      <c r="H171" s="112">
        <v>1951.01</v>
      </c>
      <c r="I171" s="157">
        <f t="shared" si="10"/>
        <v>0.97550499999999996</v>
      </c>
    </row>
    <row r="172" spans="1:9" ht="23.25" customHeight="1" thickBot="1">
      <c r="A172" s="716"/>
      <c r="B172" s="727"/>
      <c r="C172" s="106">
        <v>4260</v>
      </c>
      <c r="D172" s="110" t="s">
        <v>118</v>
      </c>
      <c r="E172" s="112">
        <v>500</v>
      </c>
      <c r="F172" s="362">
        <v>0</v>
      </c>
      <c r="G172" s="112">
        <v>500</v>
      </c>
      <c r="H172" s="112">
        <v>0</v>
      </c>
      <c r="I172" s="108">
        <f t="shared" si="10"/>
        <v>0</v>
      </c>
    </row>
    <row r="173" spans="1:9" ht="22.5" customHeight="1" thickBot="1">
      <c r="A173" s="716"/>
      <c r="B173" s="727"/>
      <c r="C173" s="106">
        <v>4270</v>
      </c>
      <c r="D173" s="110" t="s">
        <v>107</v>
      </c>
      <c r="E173" s="112">
        <v>500</v>
      </c>
      <c r="F173" s="362">
        <v>0</v>
      </c>
      <c r="G173" s="112">
        <v>500</v>
      </c>
      <c r="H173" s="112">
        <v>0</v>
      </c>
      <c r="I173" s="108">
        <f t="shared" si="10"/>
        <v>0</v>
      </c>
    </row>
    <row r="174" spans="1:9" ht="22.5" customHeight="1" thickBot="1">
      <c r="A174" s="716"/>
      <c r="B174" s="727"/>
      <c r="C174" s="106">
        <v>4300</v>
      </c>
      <c r="D174" s="110" t="s">
        <v>108</v>
      </c>
      <c r="E174" s="112">
        <v>3000</v>
      </c>
      <c r="F174" s="362">
        <v>3000</v>
      </c>
      <c r="G174" s="112">
        <v>6000</v>
      </c>
      <c r="H174" s="112">
        <v>5029.25</v>
      </c>
      <c r="I174" s="108">
        <f t="shared" si="10"/>
        <v>0.83820833333333333</v>
      </c>
    </row>
    <row r="175" spans="1:9" ht="61.5" customHeight="1" thickBot="1">
      <c r="A175" s="716"/>
      <c r="B175" s="727"/>
      <c r="C175" s="106">
        <v>4360</v>
      </c>
      <c r="D175" s="110" t="s">
        <v>120</v>
      </c>
      <c r="E175" s="112">
        <v>2500</v>
      </c>
      <c r="F175" s="362">
        <v>0</v>
      </c>
      <c r="G175" s="112">
        <f>E175+F175</f>
        <v>2500</v>
      </c>
      <c r="H175" s="112">
        <v>1193.6400000000001</v>
      </c>
      <c r="I175" s="108">
        <f t="shared" si="10"/>
        <v>0.47745600000000005</v>
      </c>
    </row>
    <row r="176" spans="1:9" ht="24" customHeight="1" thickBot="1">
      <c r="A176" s="716"/>
      <c r="B176" s="727"/>
      <c r="C176" s="106">
        <v>4410</v>
      </c>
      <c r="D176" s="110" t="s">
        <v>125</v>
      </c>
      <c r="E176" s="112">
        <v>1500</v>
      </c>
      <c r="F176" s="453">
        <v>0</v>
      </c>
      <c r="G176" s="112">
        <v>1500</v>
      </c>
      <c r="H176" s="112">
        <v>208.95</v>
      </c>
      <c r="I176" s="108">
        <f t="shared" si="10"/>
        <v>0.13929999999999998</v>
      </c>
    </row>
    <row r="177" spans="1:9" ht="23.25" customHeight="1" thickBot="1">
      <c r="A177" s="716"/>
      <c r="B177" s="727"/>
      <c r="C177" s="106">
        <v>4430</v>
      </c>
      <c r="D177" s="110" t="s">
        <v>110</v>
      </c>
      <c r="E177" s="112">
        <v>400</v>
      </c>
      <c r="F177" s="564">
        <v>0</v>
      </c>
      <c r="G177" s="112">
        <v>400</v>
      </c>
      <c r="H177" s="112">
        <v>0</v>
      </c>
      <c r="I177" s="108">
        <f t="shared" si="10"/>
        <v>0</v>
      </c>
    </row>
    <row r="178" spans="1:9" ht="33" customHeight="1" thickBot="1">
      <c r="A178" s="716"/>
      <c r="B178" s="727"/>
      <c r="C178" s="106">
        <v>4440</v>
      </c>
      <c r="D178" s="110" t="s">
        <v>148</v>
      </c>
      <c r="E178" s="112">
        <v>6780</v>
      </c>
      <c r="F178" s="564">
        <v>1489</v>
      </c>
      <c r="G178" s="112">
        <v>8269</v>
      </c>
      <c r="H178" s="112">
        <v>6202</v>
      </c>
      <c r="I178" s="108">
        <f t="shared" si="10"/>
        <v>0.75003023340186237</v>
      </c>
    </row>
    <row r="179" spans="1:9" ht="47.25" customHeight="1" thickBot="1">
      <c r="A179" s="716"/>
      <c r="B179" s="803"/>
      <c r="C179" s="207">
        <v>4700</v>
      </c>
      <c r="D179" s="211" t="s">
        <v>190</v>
      </c>
      <c r="E179" s="206">
        <v>2000</v>
      </c>
      <c r="F179" s="333">
        <v>-1000</v>
      </c>
      <c r="G179" s="206">
        <v>1000</v>
      </c>
      <c r="H179" s="206">
        <v>0</v>
      </c>
      <c r="I179" s="210">
        <f t="shared" si="10"/>
        <v>0</v>
      </c>
    </row>
    <row r="180" spans="1:9" ht="33.75" customHeight="1" thickBot="1">
      <c r="A180" s="716"/>
      <c r="B180" s="106">
        <v>85228</v>
      </c>
      <c r="C180" s="106"/>
      <c r="D180" s="110" t="s">
        <v>64</v>
      </c>
      <c r="E180" s="112">
        <v>49540</v>
      </c>
      <c r="F180" s="362">
        <v>279</v>
      </c>
      <c r="G180" s="112">
        <v>49819</v>
      </c>
      <c r="H180" s="112">
        <v>23361.14</v>
      </c>
      <c r="I180" s="108">
        <f t="shared" si="10"/>
        <v>0.46892029145506731</v>
      </c>
    </row>
    <row r="181" spans="1:9" ht="30.75" customHeight="1" thickBot="1">
      <c r="A181" s="716"/>
      <c r="B181" s="814"/>
      <c r="C181" s="106">
        <v>4010</v>
      </c>
      <c r="D181" s="110" t="s">
        <v>113</v>
      </c>
      <c r="E181" s="112">
        <v>36203</v>
      </c>
      <c r="F181" s="362">
        <v>0</v>
      </c>
      <c r="G181" s="112">
        <v>36203</v>
      </c>
      <c r="H181" s="112">
        <v>16393.169999999998</v>
      </c>
      <c r="I181" s="108">
        <f t="shared" si="10"/>
        <v>0.45281247410435593</v>
      </c>
    </row>
    <row r="182" spans="1:9" ht="30" customHeight="1" thickBot="1">
      <c r="A182" s="716"/>
      <c r="B182" s="814"/>
      <c r="C182" s="106">
        <v>4040</v>
      </c>
      <c r="D182" s="110" t="s">
        <v>114</v>
      </c>
      <c r="E182" s="112">
        <v>2647</v>
      </c>
      <c r="F182" s="362">
        <v>0</v>
      </c>
      <c r="G182" s="112">
        <v>2647</v>
      </c>
      <c r="H182" s="112">
        <v>2583.37</v>
      </c>
      <c r="I182" s="157">
        <f t="shared" si="10"/>
        <v>0.97596146581035126</v>
      </c>
    </row>
    <row r="183" spans="1:9" ht="31.5" customHeight="1" thickBot="1">
      <c r="A183" s="716"/>
      <c r="B183" s="814"/>
      <c r="C183" s="106">
        <v>4110</v>
      </c>
      <c r="D183" s="110" t="s">
        <v>115</v>
      </c>
      <c r="E183" s="112">
        <v>6966</v>
      </c>
      <c r="F183" s="362">
        <v>0</v>
      </c>
      <c r="G183" s="112">
        <v>6966</v>
      </c>
      <c r="H183" s="112">
        <v>2025.49</v>
      </c>
      <c r="I183" s="108">
        <f t="shared" si="10"/>
        <v>0.29076801607809361</v>
      </c>
    </row>
    <row r="184" spans="1:9" ht="24.75" customHeight="1" thickBot="1">
      <c r="A184" s="716"/>
      <c r="B184" s="814"/>
      <c r="C184" s="106">
        <v>4120</v>
      </c>
      <c r="D184" s="110" t="s">
        <v>116</v>
      </c>
      <c r="E184" s="112">
        <v>952</v>
      </c>
      <c r="F184" s="362">
        <v>0</v>
      </c>
      <c r="G184" s="112">
        <v>952</v>
      </c>
      <c r="H184" s="112">
        <v>276.77</v>
      </c>
      <c r="I184" s="108">
        <f t="shared" si="10"/>
        <v>0.29072478991596634</v>
      </c>
    </row>
    <row r="185" spans="1:9" ht="24.75" customHeight="1" thickBot="1">
      <c r="A185" s="716"/>
      <c r="B185" s="814"/>
      <c r="C185" s="473">
        <v>4410</v>
      </c>
      <c r="D185" s="471" t="s">
        <v>125</v>
      </c>
      <c r="E185" s="469">
        <v>1500</v>
      </c>
      <c r="F185" s="472">
        <v>0</v>
      </c>
      <c r="G185" s="469">
        <v>1500</v>
      </c>
      <c r="H185" s="469">
        <v>919.34</v>
      </c>
      <c r="I185" s="470">
        <f t="shared" si="10"/>
        <v>0.6128933333333334</v>
      </c>
    </row>
    <row r="186" spans="1:9" ht="31.5" customHeight="1" thickBot="1">
      <c r="A186" s="716"/>
      <c r="B186" s="814"/>
      <c r="C186" s="106">
        <v>4440</v>
      </c>
      <c r="D186" s="110" t="s">
        <v>121</v>
      </c>
      <c r="E186" s="112">
        <v>1272</v>
      </c>
      <c r="F186" s="362">
        <v>279</v>
      </c>
      <c r="G186" s="112">
        <v>1551</v>
      </c>
      <c r="H186" s="112">
        <v>1163</v>
      </c>
      <c r="I186" s="108">
        <f t="shared" ref="I186:I238" si="11">H186/G186</f>
        <v>0.74983881366860095</v>
      </c>
    </row>
    <row r="187" spans="1:9" ht="31.5" customHeight="1" thickBot="1">
      <c r="A187" s="716"/>
      <c r="B187" s="207">
        <v>85230</v>
      </c>
      <c r="C187" s="207"/>
      <c r="D187" s="211" t="s">
        <v>205</v>
      </c>
      <c r="E187" s="206">
        <f>E188</f>
        <v>75000</v>
      </c>
      <c r="F187" s="362">
        <f>F188</f>
        <v>0</v>
      </c>
      <c r="G187" s="206">
        <f>G188</f>
        <v>75000</v>
      </c>
      <c r="H187" s="206">
        <f>H188</f>
        <v>41609.800000000003</v>
      </c>
      <c r="I187" s="210">
        <f t="shared" si="11"/>
        <v>0.55479733333333336</v>
      </c>
    </row>
    <row r="188" spans="1:9" ht="31.5" customHeight="1" thickBot="1">
      <c r="A188" s="716"/>
      <c r="B188" s="207"/>
      <c r="C188" s="207">
        <v>3110</v>
      </c>
      <c r="D188" s="211" t="s">
        <v>146</v>
      </c>
      <c r="E188" s="206">
        <v>75000</v>
      </c>
      <c r="F188" s="362">
        <v>0</v>
      </c>
      <c r="G188" s="206">
        <v>75000</v>
      </c>
      <c r="H188" s="206">
        <v>41609.800000000003</v>
      </c>
      <c r="I188" s="210">
        <v>0.55479999999999996</v>
      </c>
    </row>
    <row r="189" spans="1:9" ht="24" customHeight="1" thickBot="1">
      <c r="A189" s="716"/>
      <c r="B189" s="106">
        <v>85295</v>
      </c>
      <c r="C189" s="106"/>
      <c r="D189" s="110" t="s">
        <v>14</v>
      </c>
      <c r="E189" s="112">
        <f>E190+E191</f>
        <v>15000</v>
      </c>
      <c r="F189" s="327">
        <v>0</v>
      </c>
      <c r="G189" s="112">
        <v>15000</v>
      </c>
      <c r="H189" s="112">
        <v>3639.5</v>
      </c>
      <c r="I189" s="108">
        <f t="shared" si="11"/>
        <v>0.24263333333333334</v>
      </c>
    </row>
    <row r="190" spans="1:9" ht="23.25" customHeight="1" thickBot="1">
      <c r="A190" s="716"/>
      <c r="B190" s="726"/>
      <c r="C190" s="106">
        <v>3110</v>
      </c>
      <c r="D190" s="110" t="s">
        <v>146</v>
      </c>
      <c r="E190" s="112">
        <v>10000</v>
      </c>
      <c r="F190" s="327">
        <v>0</v>
      </c>
      <c r="G190" s="112">
        <v>10000</v>
      </c>
      <c r="H190" s="112">
        <v>1623.5</v>
      </c>
      <c r="I190" s="157">
        <f t="shared" si="11"/>
        <v>0.16234999999999999</v>
      </c>
    </row>
    <row r="191" spans="1:9" ht="23.25" customHeight="1" thickBot="1">
      <c r="A191" s="817"/>
      <c r="B191" s="728"/>
      <c r="C191" s="106">
        <v>4430</v>
      </c>
      <c r="D191" s="110" t="s">
        <v>174</v>
      </c>
      <c r="E191" s="112">
        <v>5000</v>
      </c>
      <c r="F191" s="327">
        <v>0</v>
      </c>
      <c r="G191" s="112">
        <v>5000</v>
      </c>
      <c r="H191" s="112">
        <v>2016</v>
      </c>
      <c r="I191" s="157">
        <f t="shared" si="11"/>
        <v>0.4032</v>
      </c>
    </row>
    <row r="192" spans="1:9" ht="35.25" customHeight="1" thickBot="1">
      <c r="A192" s="102">
        <v>854</v>
      </c>
      <c r="B192" s="106"/>
      <c r="C192" s="106"/>
      <c r="D192" s="107" t="s">
        <v>65</v>
      </c>
      <c r="E192" s="109">
        <f>E193</f>
        <v>0</v>
      </c>
      <c r="F192" s="345">
        <v>7064</v>
      </c>
      <c r="G192" s="109">
        <v>7064</v>
      </c>
      <c r="H192" s="109">
        <f>H193</f>
        <v>5876.37</v>
      </c>
      <c r="I192" s="111">
        <f t="shared" si="11"/>
        <v>0.83187570781426956</v>
      </c>
    </row>
    <row r="193" spans="1:9" ht="20.25" customHeight="1" thickBot="1">
      <c r="A193" s="715"/>
      <c r="B193" s="106">
        <v>85415</v>
      </c>
      <c r="C193" s="106"/>
      <c r="D193" s="110" t="s">
        <v>66</v>
      </c>
      <c r="E193" s="112">
        <v>0</v>
      </c>
      <c r="F193" s="362">
        <v>7064</v>
      </c>
      <c r="G193" s="112">
        <f>F193</f>
        <v>7064</v>
      </c>
      <c r="H193" s="112">
        <f>H194</f>
        <v>5876.37</v>
      </c>
      <c r="I193" s="108">
        <f t="shared" si="11"/>
        <v>0.83187570781426956</v>
      </c>
    </row>
    <row r="194" spans="1:9" ht="20.25" customHeight="1" thickBot="1">
      <c r="A194" s="716"/>
      <c r="B194" s="179"/>
      <c r="C194" s="179">
        <v>3240</v>
      </c>
      <c r="D194" s="181" t="s">
        <v>194</v>
      </c>
      <c r="E194" s="178">
        <v>0</v>
      </c>
      <c r="F194" s="362">
        <v>7064</v>
      </c>
      <c r="G194" s="178">
        <v>7064</v>
      </c>
      <c r="H194" s="178">
        <v>5876.37</v>
      </c>
      <c r="I194" s="243">
        <f t="shared" si="11"/>
        <v>0.83187570781426956</v>
      </c>
    </row>
    <row r="195" spans="1:9" ht="20.25" customHeight="1" thickBot="1">
      <c r="A195" s="520"/>
      <c r="B195" s="521"/>
      <c r="C195" s="521">
        <v>3260</v>
      </c>
      <c r="D195" s="518" t="s">
        <v>242</v>
      </c>
      <c r="E195" s="516">
        <v>0</v>
      </c>
      <c r="F195" s="519">
        <v>0</v>
      </c>
      <c r="G195" s="516">
        <v>0</v>
      </c>
      <c r="H195" s="516">
        <v>0</v>
      </c>
      <c r="I195" s="517">
        <v>0</v>
      </c>
    </row>
    <row r="196" spans="1:9" ht="20.25" customHeight="1" thickBot="1">
      <c r="A196" s="203">
        <v>855</v>
      </c>
      <c r="B196" s="204"/>
      <c r="C196" s="204"/>
      <c r="D196" s="208" t="s">
        <v>195</v>
      </c>
      <c r="E196" s="209">
        <f>E197+E199</f>
        <v>44341</v>
      </c>
      <c r="F196" s="679">
        <v>-1768</v>
      </c>
      <c r="G196" s="209">
        <f>G197+G199</f>
        <v>42573</v>
      </c>
      <c r="H196" s="209">
        <f>H197+H199</f>
        <v>10877.75</v>
      </c>
      <c r="I196" s="243">
        <f t="shared" si="11"/>
        <v>0.25550818593944519</v>
      </c>
    </row>
    <row r="197" spans="1:9" ht="62.25" customHeight="1" thickBot="1">
      <c r="A197" s="715"/>
      <c r="B197" s="204">
        <v>85502</v>
      </c>
      <c r="C197" s="204"/>
      <c r="D197" s="205" t="s">
        <v>200</v>
      </c>
      <c r="E197" s="202">
        <v>2000</v>
      </c>
      <c r="F197" s="362">
        <v>0</v>
      </c>
      <c r="G197" s="202">
        <v>2000</v>
      </c>
      <c r="H197" s="202">
        <v>551.77</v>
      </c>
      <c r="I197" s="243">
        <f t="shared" si="11"/>
        <v>0.27588499999999999</v>
      </c>
    </row>
    <row r="198" spans="1:9" ht="20.25" customHeight="1" thickBot="1">
      <c r="A198" s="904"/>
      <c r="B198" s="204"/>
      <c r="C198" s="204">
        <v>4300</v>
      </c>
      <c r="D198" s="205" t="s">
        <v>185</v>
      </c>
      <c r="E198" s="202">
        <v>2000</v>
      </c>
      <c r="F198" s="362">
        <v>0</v>
      </c>
      <c r="G198" s="202">
        <v>2000</v>
      </c>
      <c r="H198" s="202">
        <v>551.77</v>
      </c>
      <c r="I198" s="243">
        <f t="shared" si="11"/>
        <v>0.27588499999999999</v>
      </c>
    </row>
    <row r="199" spans="1:9" ht="20.25" customHeight="1" thickBot="1">
      <c r="A199" s="904"/>
      <c r="B199" s="204">
        <v>85504</v>
      </c>
      <c r="C199" s="204"/>
      <c r="D199" s="205" t="s">
        <v>211</v>
      </c>
      <c r="E199" s="202">
        <v>42341</v>
      </c>
      <c r="F199" s="674">
        <v>-1768</v>
      </c>
      <c r="G199" s="202">
        <v>40573</v>
      </c>
      <c r="H199" s="202">
        <v>10325.98</v>
      </c>
      <c r="I199" s="243">
        <f t="shared" si="11"/>
        <v>0.25450373401030241</v>
      </c>
    </row>
    <row r="200" spans="1:9" ht="31.5" customHeight="1" thickBot="1">
      <c r="A200" s="904"/>
      <c r="B200" s="335"/>
      <c r="C200" s="337">
        <v>4010</v>
      </c>
      <c r="D200" s="339" t="s">
        <v>113</v>
      </c>
      <c r="E200" s="340">
        <v>15000</v>
      </c>
      <c r="F200" s="343">
        <v>-1768</v>
      </c>
      <c r="G200" s="340">
        <v>13232</v>
      </c>
      <c r="H200" s="340">
        <v>0</v>
      </c>
      <c r="I200" s="334">
        <v>0</v>
      </c>
    </row>
    <row r="201" spans="1:9" ht="31.5" customHeight="1" thickBot="1">
      <c r="A201" s="904"/>
      <c r="B201" s="608"/>
      <c r="C201" s="609">
        <v>4040</v>
      </c>
      <c r="D201" s="605" t="s">
        <v>114</v>
      </c>
      <c r="E201" s="603">
        <v>2620</v>
      </c>
      <c r="F201" s="610">
        <v>191</v>
      </c>
      <c r="G201" s="603">
        <v>2811</v>
      </c>
      <c r="H201" s="603">
        <v>2810.39</v>
      </c>
      <c r="I201" s="604">
        <v>0.99980000000000002</v>
      </c>
    </row>
    <row r="202" spans="1:9" ht="20.25" customHeight="1" thickBot="1">
      <c r="A202" s="904"/>
      <c r="B202" s="726"/>
      <c r="C202" s="204">
        <v>4110</v>
      </c>
      <c r="D202" s="205" t="s">
        <v>138</v>
      </c>
      <c r="E202" s="202">
        <v>5849</v>
      </c>
      <c r="F202" s="343">
        <v>-191</v>
      </c>
      <c r="G202" s="202">
        <v>5658</v>
      </c>
      <c r="H202" s="202">
        <v>503.9</v>
      </c>
      <c r="I202" s="243">
        <f t="shared" si="11"/>
        <v>8.9059738423471188E-2</v>
      </c>
    </row>
    <row r="203" spans="1:9" ht="20.25" customHeight="1" thickBot="1">
      <c r="A203" s="904"/>
      <c r="B203" s="904"/>
      <c r="C203" s="204">
        <v>4120</v>
      </c>
      <c r="D203" s="205" t="s">
        <v>212</v>
      </c>
      <c r="E203" s="202">
        <v>800</v>
      </c>
      <c r="F203" s="201">
        <v>0</v>
      </c>
      <c r="G203" s="202">
        <v>800</v>
      </c>
      <c r="H203" s="202">
        <v>68.849999999999994</v>
      </c>
      <c r="I203" s="243">
        <f t="shared" si="11"/>
        <v>8.6062499999999986E-2</v>
      </c>
    </row>
    <row r="204" spans="1:9" ht="50.25" customHeight="1" thickBot="1">
      <c r="A204" s="904"/>
      <c r="B204" s="803"/>
      <c r="C204" s="314">
        <v>4330</v>
      </c>
      <c r="D204" s="315" t="s">
        <v>233</v>
      </c>
      <c r="E204" s="316">
        <v>14400</v>
      </c>
      <c r="F204" s="552">
        <v>0</v>
      </c>
      <c r="G204" s="316">
        <v>14400</v>
      </c>
      <c r="H204" s="316">
        <v>6942.84</v>
      </c>
      <c r="I204" s="311">
        <f t="shared" si="11"/>
        <v>0.48214166666666669</v>
      </c>
    </row>
    <row r="205" spans="1:9" ht="24.75" customHeight="1" thickBot="1">
      <c r="A205" s="338"/>
      <c r="B205" s="336"/>
      <c r="C205" s="337">
        <v>4410</v>
      </c>
      <c r="D205" s="339" t="s">
        <v>226</v>
      </c>
      <c r="E205" s="340">
        <v>2400</v>
      </c>
      <c r="F205" s="503">
        <v>0</v>
      </c>
      <c r="G205" s="340">
        <v>2400</v>
      </c>
      <c r="H205" s="340">
        <v>0</v>
      </c>
      <c r="I205" s="334">
        <f t="shared" si="11"/>
        <v>0</v>
      </c>
    </row>
    <row r="206" spans="1:9" ht="31.5" customHeight="1" thickBot="1">
      <c r="A206" s="338"/>
      <c r="B206" s="336"/>
      <c r="C206" s="337">
        <v>4440</v>
      </c>
      <c r="D206" s="339" t="s">
        <v>140</v>
      </c>
      <c r="E206" s="340">
        <v>1272</v>
      </c>
      <c r="F206" s="342">
        <v>0</v>
      </c>
      <c r="G206" s="340">
        <v>1272</v>
      </c>
      <c r="H206" s="340">
        <v>0</v>
      </c>
      <c r="I206" s="334">
        <f t="shared" si="11"/>
        <v>0</v>
      </c>
    </row>
    <row r="207" spans="1:9" ht="51" customHeight="1" thickBot="1">
      <c r="A207" s="102">
        <v>900</v>
      </c>
      <c r="B207" s="106"/>
      <c r="C207" s="106"/>
      <c r="D207" s="107" t="s">
        <v>67</v>
      </c>
      <c r="E207" s="109">
        <f>E208+E210+E214+E217+E235+E237</f>
        <v>1835269</v>
      </c>
      <c r="F207" s="109">
        <f>F208+F210+F214+F217+F235+F237</f>
        <v>-3563</v>
      </c>
      <c r="G207" s="109">
        <v>1831706</v>
      </c>
      <c r="H207" s="109">
        <v>849860.53</v>
      </c>
      <c r="I207" s="111">
        <f t="shared" si="11"/>
        <v>0.46397212762310108</v>
      </c>
    </row>
    <row r="208" spans="1:9" ht="31.5" customHeight="1" thickBot="1">
      <c r="A208" s="715"/>
      <c r="B208" s="156">
        <v>90002</v>
      </c>
      <c r="C208" s="156"/>
      <c r="D208" s="158" t="s">
        <v>271</v>
      </c>
      <c r="E208" s="160">
        <f>E209</f>
        <v>15000</v>
      </c>
      <c r="F208" s="361">
        <f>F209</f>
        <v>-15000</v>
      </c>
      <c r="G208" s="160">
        <f>G209</f>
        <v>0</v>
      </c>
      <c r="H208" s="160">
        <f>H209</f>
        <v>0</v>
      </c>
      <c r="I208" s="243">
        <v>0</v>
      </c>
    </row>
    <row r="209" spans="1:9" ht="24" customHeight="1" thickBot="1">
      <c r="A209" s="716"/>
      <c r="B209" s="156"/>
      <c r="C209" s="156">
        <v>4300</v>
      </c>
      <c r="D209" s="158" t="s">
        <v>108</v>
      </c>
      <c r="E209" s="160">
        <v>15000</v>
      </c>
      <c r="F209" s="361">
        <v>-15000</v>
      </c>
      <c r="G209" s="160">
        <v>0</v>
      </c>
      <c r="H209" s="160">
        <v>0</v>
      </c>
      <c r="I209" s="243">
        <v>0</v>
      </c>
    </row>
    <row r="210" spans="1:9" ht="28.5" customHeight="1" thickBot="1">
      <c r="A210" s="716"/>
      <c r="B210" s="204">
        <v>90004</v>
      </c>
      <c r="C210" s="204"/>
      <c r="D210" s="205" t="s">
        <v>213</v>
      </c>
      <c r="E210" s="202">
        <f>E211+E213</f>
        <v>5800</v>
      </c>
      <c r="F210" s="343">
        <v>0</v>
      </c>
      <c r="G210" s="202">
        <v>5800</v>
      </c>
      <c r="H210" s="202">
        <v>23.16</v>
      </c>
      <c r="I210" s="243">
        <v>0.01</v>
      </c>
    </row>
    <row r="211" spans="1:9" ht="28.5" customHeight="1" thickBot="1">
      <c r="A211" s="716"/>
      <c r="B211" s="204"/>
      <c r="C211" s="204">
        <v>4210</v>
      </c>
      <c r="D211" s="205" t="s">
        <v>106</v>
      </c>
      <c r="E211" s="202">
        <v>2400</v>
      </c>
      <c r="F211" s="343">
        <v>-100</v>
      </c>
      <c r="G211" s="202">
        <v>2300</v>
      </c>
      <c r="H211" s="202">
        <v>0</v>
      </c>
      <c r="I211" s="243">
        <v>0</v>
      </c>
    </row>
    <row r="212" spans="1:9" ht="28.5" customHeight="1" thickBot="1">
      <c r="A212" s="716"/>
      <c r="B212" s="672"/>
      <c r="C212" s="672">
        <v>4260</v>
      </c>
      <c r="D212" s="670" t="s">
        <v>118</v>
      </c>
      <c r="E212" s="668">
        <v>0</v>
      </c>
      <c r="F212" s="628">
        <v>100</v>
      </c>
      <c r="G212" s="668">
        <v>100</v>
      </c>
      <c r="H212" s="668">
        <v>23.16</v>
      </c>
      <c r="I212" s="669">
        <v>0.30880000000000002</v>
      </c>
    </row>
    <row r="213" spans="1:9" ht="28.5" customHeight="1" thickBot="1">
      <c r="A213" s="716"/>
      <c r="B213" s="227"/>
      <c r="C213" s="227">
        <v>4300</v>
      </c>
      <c r="D213" s="230" t="s">
        <v>108</v>
      </c>
      <c r="E213" s="226">
        <v>3400</v>
      </c>
      <c r="F213" s="361">
        <v>0</v>
      </c>
      <c r="G213" s="226">
        <v>3400</v>
      </c>
      <c r="H213" s="226">
        <v>0</v>
      </c>
      <c r="I213" s="243">
        <f t="shared" si="11"/>
        <v>0</v>
      </c>
    </row>
    <row r="214" spans="1:9" ht="25.5" customHeight="1" thickBot="1">
      <c r="A214" s="716"/>
      <c r="B214" s="106">
        <v>90015</v>
      </c>
      <c r="C214" s="106"/>
      <c r="D214" s="110" t="s">
        <v>149</v>
      </c>
      <c r="E214" s="112">
        <f>E215+E216</f>
        <v>229000</v>
      </c>
      <c r="F214" s="361">
        <f>F215+F216</f>
        <v>-10000</v>
      </c>
      <c r="G214" s="112">
        <f>G215+G216</f>
        <v>219000</v>
      </c>
      <c r="H214" s="112">
        <f>H215+H216</f>
        <v>104955.57999999999</v>
      </c>
      <c r="I214" s="157">
        <f t="shared" si="11"/>
        <v>0.47924922374429219</v>
      </c>
    </row>
    <row r="215" spans="1:9" ht="23.25" customHeight="1" thickBot="1">
      <c r="A215" s="716"/>
      <c r="B215" s="814"/>
      <c r="C215" s="106">
        <v>4260</v>
      </c>
      <c r="D215" s="110" t="s">
        <v>118</v>
      </c>
      <c r="E215" s="112">
        <v>130000</v>
      </c>
      <c r="F215" s="361">
        <v>0</v>
      </c>
      <c r="G215" s="112">
        <f>E215+F215</f>
        <v>130000</v>
      </c>
      <c r="H215" s="112">
        <v>54078.45</v>
      </c>
      <c r="I215" s="108">
        <f t="shared" si="11"/>
        <v>0.41598807692307688</v>
      </c>
    </row>
    <row r="216" spans="1:9" ht="25.5" customHeight="1" thickBot="1">
      <c r="A216" s="716"/>
      <c r="B216" s="814"/>
      <c r="C216" s="106">
        <v>4300</v>
      </c>
      <c r="D216" s="110" t="s">
        <v>108</v>
      </c>
      <c r="E216" s="112">
        <v>99000</v>
      </c>
      <c r="F216" s="361">
        <v>-10000</v>
      </c>
      <c r="G216" s="112">
        <f>E216+F216</f>
        <v>89000</v>
      </c>
      <c r="H216" s="112">
        <v>50877.13</v>
      </c>
      <c r="I216" s="108">
        <f t="shared" si="11"/>
        <v>0.57165314606741569</v>
      </c>
    </row>
    <row r="217" spans="1:9" ht="25.5" customHeight="1" thickBot="1">
      <c r="A217" s="716"/>
      <c r="B217" s="106">
        <v>90017</v>
      </c>
      <c r="C217" s="106"/>
      <c r="D217" s="110" t="s">
        <v>160</v>
      </c>
      <c r="E217" s="112">
        <f>E218+E219+E220+E221+E222+E223+E224+E225+E226+E227+E228+E229+E230+E231+E232+E233+E234</f>
        <v>1538639</v>
      </c>
      <c r="F217" s="628">
        <f>F218+F219+F220+F221+F222+F223+F224+F225+F226+F227+F228+F229+F230+F231+F232+F233+F234</f>
        <v>21437</v>
      </c>
      <c r="G217" s="112">
        <v>1560076</v>
      </c>
      <c r="H217" s="112">
        <v>740822.19</v>
      </c>
      <c r="I217" s="108">
        <f t="shared" si="11"/>
        <v>0.47486288488509532</v>
      </c>
    </row>
    <row r="218" spans="1:9" ht="33.75" customHeight="1" thickBot="1">
      <c r="A218" s="716"/>
      <c r="B218" s="726"/>
      <c r="C218" s="106">
        <v>3020</v>
      </c>
      <c r="D218" s="110" t="s">
        <v>112</v>
      </c>
      <c r="E218" s="112">
        <v>5000</v>
      </c>
      <c r="F218" s="327">
        <v>0</v>
      </c>
      <c r="G218" s="112">
        <f>E218+F218</f>
        <v>5000</v>
      </c>
      <c r="H218" s="112">
        <v>973.7</v>
      </c>
      <c r="I218" s="108">
        <f t="shared" si="11"/>
        <v>0.19474</v>
      </c>
    </row>
    <row r="219" spans="1:9" ht="34.5" customHeight="1" thickBot="1">
      <c r="A219" s="716"/>
      <c r="B219" s="727"/>
      <c r="C219" s="106">
        <v>4010</v>
      </c>
      <c r="D219" s="110" t="s">
        <v>113</v>
      </c>
      <c r="E219" s="112">
        <v>854032</v>
      </c>
      <c r="F219" s="327">
        <v>0</v>
      </c>
      <c r="G219" s="112">
        <v>854032</v>
      </c>
      <c r="H219" s="112">
        <v>373535.95</v>
      </c>
      <c r="I219" s="108">
        <f t="shared" si="11"/>
        <v>0.43737933707402066</v>
      </c>
    </row>
    <row r="220" spans="1:9" ht="30.75" customHeight="1" thickBot="1">
      <c r="A220" s="716"/>
      <c r="B220" s="727"/>
      <c r="C220" s="106">
        <v>4040</v>
      </c>
      <c r="D220" s="110" t="s">
        <v>114</v>
      </c>
      <c r="E220" s="112">
        <v>55000</v>
      </c>
      <c r="F220" s="362">
        <v>87</v>
      </c>
      <c r="G220" s="112">
        <v>55087</v>
      </c>
      <c r="H220" s="112">
        <v>55086.77</v>
      </c>
      <c r="I220" s="108">
        <f t="shared" si="11"/>
        <v>0.99999582478624716</v>
      </c>
    </row>
    <row r="221" spans="1:9" ht="30" customHeight="1" thickBot="1">
      <c r="A221" s="716"/>
      <c r="B221" s="727"/>
      <c r="C221" s="106">
        <v>4110</v>
      </c>
      <c r="D221" s="110" t="s">
        <v>115</v>
      </c>
      <c r="E221" s="112">
        <v>163263</v>
      </c>
      <c r="F221" s="317">
        <v>0</v>
      </c>
      <c r="G221" s="112">
        <v>163263</v>
      </c>
      <c r="H221" s="112">
        <v>58074.94</v>
      </c>
      <c r="I221" s="108">
        <f t="shared" si="11"/>
        <v>0.35571403196070145</v>
      </c>
    </row>
    <row r="222" spans="1:9" ht="21.75" customHeight="1" thickBot="1">
      <c r="A222" s="716"/>
      <c r="B222" s="727"/>
      <c r="C222" s="106">
        <v>4120</v>
      </c>
      <c r="D222" s="110" t="s">
        <v>116</v>
      </c>
      <c r="E222" s="112">
        <v>21740</v>
      </c>
      <c r="F222" s="327">
        <v>0</v>
      </c>
      <c r="G222" s="112">
        <v>21740</v>
      </c>
      <c r="H222" s="112">
        <v>5670.67</v>
      </c>
      <c r="I222" s="108">
        <f t="shared" si="11"/>
        <v>0.2608403863845446</v>
      </c>
    </row>
    <row r="223" spans="1:9" ht="23.25" customHeight="1" thickBot="1">
      <c r="A223" s="716"/>
      <c r="B223" s="727"/>
      <c r="C223" s="106">
        <v>4170</v>
      </c>
      <c r="D223" s="110" t="s">
        <v>117</v>
      </c>
      <c r="E223" s="112">
        <v>16000</v>
      </c>
      <c r="F223" s="327">
        <v>-4327</v>
      </c>
      <c r="G223" s="112">
        <v>11673</v>
      </c>
      <c r="H223" s="112">
        <v>3753.41</v>
      </c>
      <c r="I223" s="108">
        <f t="shared" si="11"/>
        <v>0.32154630343527796</v>
      </c>
    </row>
    <row r="224" spans="1:9" ht="27" customHeight="1" thickBot="1">
      <c r="A224" s="716"/>
      <c r="B224" s="727"/>
      <c r="C224" s="106">
        <v>4210</v>
      </c>
      <c r="D224" s="110" t="s">
        <v>106</v>
      </c>
      <c r="E224" s="112">
        <v>50000</v>
      </c>
      <c r="F224" s="362">
        <v>0</v>
      </c>
      <c r="G224" s="112">
        <v>50000</v>
      </c>
      <c r="H224" s="112">
        <v>41680.94</v>
      </c>
      <c r="I224" s="108">
        <f t="shared" si="11"/>
        <v>0.83361879999999999</v>
      </c>
    </row>
    <row r="225" spans="1:9" ht="25.5" customHeight="1" thickBot="1">
      <c r="A225" s="716"/>
      <c r="B225" s="727"/>
      <c r="C225" s="106">
        <v>4260</v>
      </c>
      <c r="D225" s="110" t="s">
        <v>118</v>
      </c>
      <c r="E225" s="242">
        <v>80000</v>
      </c>
      <c r="F225" s="562">
        <v>0</v>
      </c>
      <c r="G225" s="112">
        <f>E225+F225</f>
        <v>80000</v>
      </c>
      <c r="H225" s="112">
        <v>29622.33</v>
      </c>
      <c r="I225" s="108">
        <v>0.82</v>
      </c>
    </row>
    <row r="226" spans="1:9" ht="23.25" customHeight="1" thickBot="1">
      <c r="A226" s="716"/>
      <c r="B226" s="727"/>
      <c r="C226" s="106">
        <v>4270</v>
      </c>
      <c r="D226" s="110" t="s">
        <v>107</v>
      </c>
      <c r="E226" s="112">
        <v>0</v>
      </c>
      <c r="F226" s="628">
        <v>20000</v>
      </c>
      <c r="G226" s="112">
        <v>20000</v>
      </c>
      <c r="H226" s="112">
        <v>16401.689999999999</v>
      </c>
      <c r="I226" s="108">
        <v>0</v>
      </c>
    </row>
    <row r="227" spans="1:9" ht="20.25" customHeight="1" thickBot="1">
      <c r="A227" s="716"/>
      <c r="B227" s="727"/>
      <c r="C227" s="106">
        <v>4280</v>
      </c>
      <c r="D227" s="110" t="s">
        <v>119</v>
      </c>
      <c r="E227" s="112">
        <v>3000</v>
      </c>
      <c r="F227" s="333">
        <v>0</v>
      </c>
      <c r="G227" s="112">
        <v>3000</v>
      </c>
      <c r="H227" s="112">
        <v>450</v>
      </c>
      <c r="I227" s="108">
        <f t="shared" si="11"/>
        <v>0.15</v>
      </c>
    </row>
    <row r="228" spans="1:9" ht="20.25" customHeight="1" thickBot="1">
      <c r="A228" s="716"/>
      <c r="B228" s="727"/>
      <c r="C228" s="106">
        <v>4300</v>
      </c>
      <c r="D228" s="110" t="s">
        <v>108</v>
      </c>
      <c r="E228" s="112">
        <v>60000</v>
      </c>
      <c r="F228" s="362">
        <v>1437</v>
      </c>
      <c r="G228" s="112">
        <v>61437</v>
      </c>
      <c r="H228" s="112">
        <v>43874.84</v>
      </c>
      <c r="I228" s="108">
        <f t="shared" si="11"/>
        <v>0.71414359425102136</v>
      </c>
    </row>
    <row r="229" spans="1:9" ht="64.5" customHeight="1" thickBot="1">
      <c r="A229" s="716"/>
      <c r="B229" s="727"/>
      <c r="C229" s="106">
        <v>4360</v>
      </c>
      <c r="D229" s="110" t="s">
        <v>120</v>
      </c>
      <c r="E229" s="112">
        <v>5000</v>
      </c>
      <c r="F229" s="333">
        <v>0</v>
      </c>
      <c r="G229" s="112">
        <v>5000</v>
      </c>
      <c r="H229" s="112">
        <v>1103.58</v>
      </c>
      <c r="I229" s="108">
        <f t="shared" si="11"/>
        <v>0.220716</v>
      </c>
    </row>
    <row r="230" spans="1:9" ht="48" customHeight="1" thickBot="1">
      <c r="A230" s="716"/>
      <c r="B230" s="727"/>
      <c r="C230" s="106">
        <v>4400</v>
      </c>
      <c r="D230" s="110" t="s">
        <v>161</v>
      </c>
      <c r="E230" s="112">
        <v>46000</v>
      </c>
      <c r="F230" s="362">
        <v>0</v>
      </c>
      <c r="G230" s="112">
        <v>46000</v>
      </c>
      <c r="H230" s="112">
        <v>22894.18</v>
      </c>
      <c r="I230" s="108">
        <f t="shared" si="11"/>
        <v>0.49769956521739134</v>
      </c>
    </row>
    <row r="231" spans="1:9" ht="26.25" customHeight="1" thickBot="1">
      <c r="A231" s="716"/>
      <c r="B231" s="727"/>
      <c r="C231" s="106">
        <v>4410</v>
      </c>
      <c r="D231" s="110" t="s">
        <v>125</v>
      </c>
      <c r="E231" s="112">
        <v>2000</v>
      </c>
      <c r="F231" s="327">
        <v>0</v>
      </c>
      <c r="G231" s="112">
        <f>E231+F231</f>
        <v>2000</v>
      </c>
      <c r="H231" s="112">
        <v>719.02</v>
      </c>
      <c r="I231" s="108">
        <f t="shared" si="11"/>
        <v>0.35951</v>
      </c>
    </row>
    <row r="232" spans="1:9" ht="23.25" customHeight="1" thickBot="1">
      <c r="A232" s="716"/>
      <c r="B232" s="727"/>
      <c r="C232" s="106">
        <v>4430</v>
      </c>
      <c r="D232" s="110" t="s">
        <v>110</v>
      </c>
      <c r="E232" s="112">
        <v>30000</v>
      </c>
      <c r="F232" s="327">
        <v>0</v>
      </c>
      <c r="G232" s="112">
        <v>30000</v>
      </c>
      <c r="H232" s="112">
        <v>6096.17</v>
      </c>
      <c r="I232" s="108">
        <f t="shared" si="11"/>
        <v>0.20320566666666667</v>
      </c>
    </row>
    <row r="233" spans="1:9" ht="36" customHeight="1" thickBot="1">
      <c r="A233" s="716"/>
      <c r="B233" s="727"/>
      <c r="C233" s="106">
        <v>4440</v>
      </c>
      <c r="D233" s="110" t="s">
        <v>150</v>
      </c>
      <c r="E233" s="112">
        <v>19273</v>
      </c>
      <c r="F233" s="628">
        <v>4240</v>
      </c>
      <c r="G233" s="112">
        <v>23513</v>
      </c>
      <c r="H233" s="112">
        <v>17635</v>
      </c>
      <c r="I233" s="108">
        <f t="shared" si="11"/>
        <v>0.75001063241611021</v>
      </c>
    </row>
    <row r="234" spans="1:9" ht="36" customHeight="1" thickBot="1">
      <c r="A234" s="716"/>
      <c r="B234" s="803"/>
      <c r="C234" s="207">
        <v>4480</v>
      </c>
      <c r="D234" s="211" t="s">
        <v>216</v>
      </c>
      <c r="E234" s="206">
        <v>128331</v>
      </c>
      <c r="F234" s="343">
        <v>0</v>
      </c>
      <c r="G234" s="206">
        <f>E234+F234</f>
        <v>128331</v>
      </c>
      <c r="H234" s="206">
        <v>63249</v>
      </c>
      <c r="I234" s="243">
        <f t="shared" si="11"/>
        <v>0.49285831170956357</v>
      </c>
    </row>
    <row r="235" spans="1:9" ht="49.5" customHeight="1" thickBot="1">
      <c r="A235" s="716"/>
      <c r="B235" s="106">
        <v>90019</v>
      </c>
      <c r="C235" s="106"/>
      <c r="D235" s="110" t="s">
        <v>175</v>
      </c>
      <c r="E235" s="112">
        <v>4000</v>
      </c>
      <c r="F235" s="112">
        <v>0</v>
      </c>
      <c r="G235" s="112">
        <v>4000</v>
      </c>
      <c r="H235" s="112">
        <v>42</v>
      </c>
      <c r="I235" s="157">
        <f t="shared" si="11"/>
        <v>1.0500000000000001E-2</v>
      </c>
    </row>
    <row r="236" spans="1:9" ht="30" customHeight="1" thickBot="1">
      <c r="A236" s="716"/>
      <c r="B236" s="671"/>
      <c r="C236" s="156">
        <v>4210</v>
      </c>
      <c r="D236" s="158" t="s">
        <v>106</v>
      </c>
      <c r="E236" s="160">
        <v>4000</v>
      </c>
      <c r="F236" s="160">
        <v>0</v>
      </c>
      <c r="G236" s="160">
        <v>4000</v>
      </c>
      <c r="H236" s="160">
        <v>42</v>
      </c>
      <c r="I236" s="157">
        <f t="shared" si="11"/>
        <v>1.0500000000000001E-2</v>
      </c>
    </row>
    <row r="237" spans="1:9" ht="26.25" customHeight="1" thickBot="1">
      <c r="A237" s="716"/>
      <c r="B237" s="106">
        <v>90095</v>
      </c>
      <c r="C237" s="106"/>
      <c r="D237" s="110" t="s">
        <v>14</v>
      </c>
      <c r="E237" s="112">
        <f>E238+E239</f>
        <v>42830</v>
      </c>
      <c r="F237" s="453">
        <f>F238+F239</f>
        <v>0</v>
      </c>
      <c r="G237" s="112">
        <f>G238+G239</f>
        <v>42830</v>
      </c>
      <c r="H237" s="112">
        <f>H238+H239</f>
        <v>4017.6</v>
      </c>
      <c r="I237" s="108">
        <f t="shared" si="11"/>
        <v>9.3803408825589532E-2</v>
      </c>
    </row>
    <row r="238" spans="1:9" ht="26.25" customHeight="1" thickBot="1">
      <c r="A238" s="716"/>
      <c r="B238" s="726"/>
      <c r="C238" s="156">
        <v>4210</v>
      </c>
      <c r="D238" s="158" t="s">
        <v>106</v>
      </c>
      <c r="E238" s="160">
        <v>37830</v>
      </c>
      <c r="F238" s="503">
        <v>0</v>
      </c>
      <c r="G238" s="160">
        <v>37830</v>
      </c>
      <c r="H238" s="160">
        <v>4017.6</v>
      </c>
      <c r="I238" s="157">
        <f t="shared" si="11"/>
        <v>0.10620142743854084</v>
      </c>
    </row>
    <row r="239" spans="1:9" ht="29.25" customHeight="1" thickBot="1">
      <c r="A239" s="817"/>
      <c r="B239" s="728"/>
      <c r="C239" s="106">
        <v>4300</v>
      </c>
      <c r="D239" s="110" t="s">
        <v>108</v>
      </c>
      <c r="E239" s="112">
        <v>5000</v>
      </c>
      <c r="F239" s="333">
        <v>0</v>
      </c>
      <c r="G239" s="112">
        <v>5000</v>
      </c>
      <c r="H239" s="112">
        <v>0</v>
      </c>
      <c r="I239" s="108">
        <v>0</v>
      </c>
    </row>
    <row r="240" spans="1:9" ht="15.75" thickBot="1">
      <c r="A240" s="712">
        <v>921</v>
      </c>
      <c r="B240" s="814"/>
      <c r="C240" s="814"/>
      <c r="D240" s="815" t="s">
        <v>92</v>
      </c>
      <c r="E240" s="816">
        <f>E242+E245+E247</f>
        <v>113123</v>
      </c>
      <c r="F240" s="905">
        <v>-5000</v>
      </c>
      <c r="G240" s="816">
        <f>G242+G245+G247</f>
        <v>108123</v>
      </c>
      <c r="H240" s="816">
        <f>H242+H245+H247</f>
        <v>44620.7</v>
      </c>
      <c r="I240" s="826">
        <f>H240/G240</f>
        <v>0.41268462769253533</v>
      </c>
    </row>
    <row r="241" spans="1:9" ht="15.75" thickBot="1">
      <c r="A241" s="712"/>
      <c r="B241" s="814"/>
      <c r="C241" s="814"/>
      <c r="D241" s="815"/>
      <c r="E241" s="816"/>
      <c r="F241" s="905"/>
      <c r="G241" s="816"/>
      <c r="H241" s="816"/>
      <c r="I241" s="826"/>
    </row>
    <row r="242" spans="1:9" ht="33.75" customHeight="1" thickBot="1">
      <c r="A242" s="726"/>
      <c r="B242" s="106">
        <v>92109</v>
      </c>
      <c r="C242" s="106"/>
      <c r="D242" s="110" t="s">
        <v>101</v>
      </c>
      <c r="E242" s="112">
        <v>105123</v>
      </c>
      <c r="F242" s="362">
        <v>0</v>
      </c>
      <c r="G242" s="112">
        <v>105123</v>
      </c>
      <c r="H242" s="112">
        <v>44620.7</v>
      </c>
      <c r="I242" s="108">
        <f>H242/G242</f>
        <v>0.42446182091454771</v>
      </c>
    </row>
    <row r="243" spans="1:9" ht="25.5" customHeight="1" thickBot="1">
      <c r="A243" s="727"/>
      <c r="B243" s="814"/>
      <c r="C243" s="106">
        <v>4210</v>
      </c>
      <c r="D243" s="110" t="s">
        <v>106</v>
      </c>
      <c r="E243" s="112">
        <v>89232</v>
      </c>
      <c r="F243" s="362">
        <v>0</v>
      </c>
      <c r="G243" s="112">
        <v>89232</v>
      </c>
      <c r="H243" s="112">
        <v>30520.7</v>
      </c>
      <c r="I243" s="108">
        <f>H243/G243</f>
        <v>0.3420376098260714</v>
      </c>
    </row>
    <row r="244" spans="1:9" ht="27" customHeight="1" thickBot="1">
      <c r="A244" s="727"/>
      <c r="B244" s="814"/>
      <c r="C244" s="106">
        <v>4300</v>
      </c>
      <c r="D244" s="110" t="s">
        <v>108</v>
      </c>
      <c r="E244" s="112">
        <v>15891</v>
      </c>
      <c r="F244" s="362">
        <v>0</v>
      </c>
      <c r="G244" s="112">
        <f>E244+F244</f>
        <v>15891</v>
      </c>
      <c r="H244" s="112">
        <v>14100</v>
      </c>
      <c r="I244" s="108">
        <f>H244/G244</f>
        <v>0.8872946951104399</v>
      </c>
    </row>
    <row r="245" spans="1:9" ht="33" customHeight="1" thickBot="1">
      <c r="A245" s="727"/>
      <c r="B245" s="106">
        <v>92120</v>
      </c>
      <c r="C245" s="106"/>
      <c r="D245" s="110" t="s">
        <v>151</v>
      </c>
      <c r="E245" s="112">
        <f>E246</f>
        <v>5000</v>
      </c>
      <c r="F245" s="674">
        <f>F246</f>
        <v>-5000</v>
      </c>
      <c r="G245" s="112">
        <f>G246</f>
        <v>0</v>
      </c>
      <c r="H245" s="112">
        <v>0</v>
      </c>
      <c r="I245" s="108">
        <v>0</v>
      </c>
    </row>
    <row r="246" spans="1:9" ht="24.75" customHeight="1" thickBot="1">
      <c r="A246" s="727"/>
      <c r="B246" s="312"/>
      <c r="C246" s="106">
        <v>4210</v>
      </c>
      <c r="D246" s="110" t="s">
        <v>106</v>
      </c>
      <c r="E246" s="112">
        <v>5000</v>
      </c>
      <c r="F246" s="674">
        <v>-5000</v>
      </c>
      <c r="G246" s="112">
        <v>0</v>
      </c>
      <c r="H246" s="112">
        <v>0</v>
      </c>
      <c r="I246" s="108">
        <v>0</v>
      </c>
    </row>
    <row r="247" spans="1:9" ht="25.5" customHeight="1" thickBot="1">
      <c r="A247" s="727"/>
      <c r="B247" s="106">
        <v>92195</v>
      </c>
      <c r="C247" s="106"/>
      <c r="D247" s="110" t="s">
        <v>14</v>
      </c>
      <c r="E247" s="112">
        <f>E248</f>
        <v>3000</v>
      </c>
      <c r="F247" s="333">
        <v>0</v>
      </c>
      <c r="G247" s="112">
        <v>3000</v>
      </c>
      <c r="H247" s="112">
        <v>0</v>
      </c>
      <c r="I247" s="108">
        <f t="shared" ref="I247:I249" si="12">H247/G247</f>
        <v>0</v>
      </c>
    </row>
    <row r="248" spans="1:9" ht="24.75" customHeight="1" thickBot="1">
      <c r="A248" s="727"/>
      <c r="B248" s="312"/>
      <c r="C248" s="106">
        <v>4210</v>
      </c>
      <c r="D248" s="110" t="s">
        <v>214</v>
      </c>
      <c r="E248" s="112">
        <v>3000</v>
      </c>
      <c r="F248" s="333">
        <v>0</v>
      </c>
      <c r="G248" s="112">
        <v>3000</v>
      </c>
      <c r="H248" s="112">
        <v>0</v>
      </c>
      <c r="I248" s="157">
        <f t="shared" si="12"/>
        <v>0</v>
      </c>
    </row>
    <row r="249" spans="1:9" ht="16.5" thickBot="1">
      <c r="A249" s="895" t="s">
        <v>152</v>
      </c>
      <c r="B249" s="895"/>
      <c r="C249" s="895"/>
      <c r="D249" s="895"/>
      <c r="E249" s="72">
        <v>10513156</v>
      </c>
      <c r="F249" s="363">
        <v>472854.64</v>
      </c>
      <c r="G249" s="72">
        <v>10986010.640000001</v>
      </c>
      <c r="H249" s="72">
        <v>5506730.8099999996</v>
      </c>
      <c r="I249" s="77">
        <f t="shared" si="12"/>
        <v>0.50124936070515214</v>
      </c>
    </row>
  </sheetData>
  <mergeCells count="121">
    <mergeCell ref="I17:I18"/>
    <mergeCell ref="A12:A14"/>
    <mergeCell ref="B13:B14"/>
    <mergeCell ref="A16:A20"/>
    <mergeCell ref="B17:B20"/>
    <mergeCell ref="A1:I1"/>
    <mergeCell ref="A2:A3"/>
    <mergeCell ref="B2:B3"/>
    <mergeCell ref="C2:C3"/>
    <mergeCell ref="D2:D3"/>
    <mergeCell ref="E2:G2"/>
    <mergeCell ref="H2:H3"/>
    <mergeCell ref="I2:I3"/>
    <mergeCell ref="H5:H6"/>
    <mergeCell ref="I5:I6"/>
    <mergeCell ref="F5:F6"/>
    <mergeCell ref="G5:G6"/>
    <mergeCell ref="B5:B6"/>
    <mergeCell ref="C5:C6"/>
    <mergeCell ref="D5:D6"/>
    <mergeCell ref="E5:E6"/>
    <mergeCell ref="A5:A6"/>
    <mergeCell ref="A7:A8"/>
    <mergeCell ref="A22:A28"/>
    <mergeCell ref="B26:B27"/>
    <mergeCell ref="C26:C27"/>
    <mergeCell ref="D26:D27"/>
    <mergeCell ref="E26:E27"/>
    <mergeCell ref="F26:F27"/>
    <mergeCell ref="G26:G27"/>
    <mergeCell ref="H26:H27"/>
    <mergeCell ref="C17:C18"/>
    <mergeCell ref="D17:D18"/>
    <mergeCell ref="E17:E18"/>
    <mergeCell ref="F17:F18"/>
    <mergeCell ref="G17:G18"/>
    <mergeCell ref="H17:H18"/>
    <mergeCell ref="I26:I27"/>
    <mergeCell ref="H48:H49"/>
    <mergeCell ref="I48:I49"/>
    <mergeCell ref="C50:C51"/>
    <mergeCell ref="D50:D51"/>
    <mergeCell ref="E50:E51"/>
    <mergeCell ref="F50:F51"/>
    <mergeCell ref="G50:G51"/>
    <mergeCell ref="H50:H51"/>
    <mergeCell ref="C48:C49"/>
    <mergeCell ref="D48:D49"/>
    <mergeCell ref="E48:E49"/>
    <mergeCell ref="I50:I51"/>
    <mergeCell ref="B57:B58"/>
    <mergeCell ref="B60:B62"/>
    <mergeCell ref="B65:B75"/>
    <mergeCell ref="C65:C66"/>
    <mergeCell ref="D65:D66"/>
    <mergeCell ref="E65:E66"/>
    <mergeCell ref="F65:F66"/>
    <mergeCell ref="G65:G66"/>
    <mergeCell ref="A30:A62"/>
    <mergeCell ref="B31:B34"/>
    <mergeCell ref="F48:F49"/>
    <mergeCell ref="G48:G49"/>
    <mergeCell ref="B36:B53"/>
    <mergeCell ref="A64:A77"/>
    <mergeCell ref="H65:H66"/>
    <mergeCell ref="I65:I66"/>
    <mergeCell ref="A80:A81"/>
    <mergeCell ref="A86:A146"/>
    <mergeCell ref="B87:B104"/>
    <mergeCell ref="C87:C88"/>
    <mergeCell ref="D87:D88"/>
    <mergeCell ref="E87:E88"/>
    <mergeCell ref="F87:F88"/>
    <mergeCell ref="B132:B135"/>
    <mergeCell ref="G87:G88"/>
    <mergeCell ref="H87:H88"/>
    <mergeCell ref="I87:I88"/>
    <mergeCell ref="C92:C93"/>
    <mergeCell ref="D92:D93"/>
    <mergeCell ref="E92:E93"/>
    <mergeCell ref="F92:F93"/>
    <mergeCell ref="G92:G93"/>
    <mergeCell ref="H92:H93"/>
    <mergeCell ref="I92:I93"/>
    <mergeCell ref="I103:I104"/>
    <mergeCell ref="B106:B119"/>
    <mergeCell ref="C103:C104"/>
    <mergeCell ref="D103:D104"/>
    <mergeCell ref="A249:D249"/>
    <mergeCell ref="B190:B191"/>
    <mergeCell ref="B181:B186"/>
    <mergeCell ref="A156:A191"/>
    <mergeCell ref="C240:C241"/>
    <mergeCell ref="D240:D241"/>
    <mergeCell ref="B238:B239"/>
    <mergeCell ref="B167:B179"/>
    <mergeCell ref="B202:B204"/>
    <mergeCell ref="A83:A84"/>
    <mergeCell ref="I240:I241"/>
    <mergeCell ref="B243:B244"/>
    <mergeCell ref="H240:H241"/>
    <mergeCell ref="B215:B216"/>
    <mergeCell ref="A240:A241"/>
    <mergeCell ref="B240:B241"/>
    <mergeCell ref="A193:A194"/>
    <mergeCell ref="A208:A239"/>
    <mergeCell ref="E240:E241"/>
    <mergeCell ref="F240:F241"/>
    <mergeCell ref="G240:G241"/>
    <mergeCell ref="A197:A204"/>
    <mergeCell ref="B218:B234"/>
    <mergeCell ref="A242:A248"/>
    <mergeCell ref="E103:E104"/>
    <mergeCell ref="F103:F104"/>
    <mergeCell ref="G103:G104"/>
    <mergeCell ref="H103:H104"/>
    <mergeCell ref="B125:B126"/>
    <mergeCell ref="B128:B130"/>
    <mergeCell ref="B149:B150"/>
    <mergeCell ref="B152:B154"/>
    <mergeCell ref="A148:A154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14"/>
  <sheetViews>
    <sheetView workbookViewId="0">
      <selection activeCell="A6" sqref="A6:XFD6"/>
    </sheetView>
  </sheetViews>
  <sheetFormatPr defaultRowHeight="15"/>
  <cols>
    <col min="1" max="1" width="5.28515625" customWidth="1"/>
    <col min="2" max="2" width="37.28515625" customWidth="1"/>
    <col min="3" max="3" width="19.5703125" customWidth="1"/>
    <col min="4" max="4" width="22.28515625" customWidth="1"/>
    <col min="5" max="5" width="19.140625" customWidth="1"/>
    <col min="6" max="6" width="20" customWidth="1"/>
    <col min="7" max="7" width="19" customWidth="1"/>
  </cols>
  <sheetData>
    <row r="1" spans="1:7" ht="19.5" thickBot="1">
      <c r="A1" s="857" t="s">
        <v>291</v>
      </c>
      <c r="B1" s="857"/>
      <c r="C1" s="857"/>
      <c r="D1" s="857"/>
      <c r="E1" s="857"/>
      <c r="F1" s="857"/>
      <c r="G1" s="857"/>
    </row>
    <row r="2" spans="1:7" s="15" customFormat="1" ht="21" customHeight="1" thickBot="1">
      <c r="A2" s="920" t="s">
        <v>3</v>
      </c>
      <c r="B2" s="920"/>
      <c r="C2" s="920" t="s">
        <v>4</v>
      </c>
      <c r="D2" s="920"/>
      <c r="E2" s="920"/>
      <c r="F2" s="920" t="s">
        <v>5</v>
      </c>
      <c r="G2" s="169"/>
    </row>
    <row r="3" spans="1:7" s="15" customFormat="1" ht="63" customHeight="1" thickBot="1">
      <c r="A3" s="920"/>
      <c r="B3" s="920"/>
      <c r="C3" s="76" t="s">
        <v>6</v>
      </c>
      <c r="D3" s="94" t="s">
        <v>7</v>
      </c>
      <c r="E3" s="94" t="s">
        <v>292</v>
      </c>
      <c r="F3" s="920"/>
      <c r="G3" s="169" t="s">
        <v>164</v>
      </c>
    </row>
    <row r="4" spans="1:7" ht="16.5" customHeight="1" thickBot="1">
      <c r="A4" s="921">
        <v>1</v>
      </c>
      <c r="B4" s="921"/>
      <c r="C4" s="170">
        <v>2</v>
      </c>
      <c r="D4" s="170">
        <v>3</v>
      </c>
      <c r="E4" s="170">
        <v>4</v>
      </c>
      <c r="F4" s="170">
        <v>5</v>
      </c>
      <c r="G4" s="170">
        <v>6</v>
      </c>
    </row>
    <row r="5" spans="1:7" ht="60" customHeight="1" thickBot="1">
      <c r="A5" s="170">
        <v>1</v>
      </c>
      <c r="B5" s="171" t="s">
        <v>247</v>
      </c>
      <c r="C5" s="172">
        <v>10978655</v>
      </c>
      <c r="D5" s="462">
        <v>317620.44</v>
      </c>
      <c r="E5" s="172">
        <f>D5+C5</f>
        <v>11296275.439999999</v>
      </c>
      <c r="F5" s="172">
        <v>5474205.2699999996</v>
      </c>
      <c r="G5" s="168">
        <v>0.05</v>
      </c>
    </row>
    <row r="6" spans="1:7" ht="62.25" customHeight="1" thickBot="1">
      <c r="A6" s="170">
        <v>2</v>
      </c>
      <c r="B6" s="171" t="s">
        <v>249</v>
      </c>
      <c r="C6" s="172">
        <v>5482854</v>
      </c>
      <c r="D6" s="374">
        <v>261263.8</v>
      </c>
      <c r="E6" s="172">
        <f>C6+D6</f>
        <v>5744117.7999999998</v>
      </c>
      <c r="F6" s="172">
        <v>2485601.9</v>
      </c>
      <c r="G6" s="168">
        <f>F6/E6</f>
        <v>0.43272126139195821</v>
      </c>
    </row>
    <row r="7" spans="1:7" ht="75" customHeight="1" thickBot="1">
      <c r="A7" s="922" t="s">
        <v>180</v>
      </c>
      <c r="B7" s="922"/>
      <c r="C7" s="167">
        <f>C6+C5</f>
        <v>16461509</v>
      </c>
      <c r="D7" s="463">
        <f>D6+D5</f>
        <v>578884.24</v>
      </c>
      <c r="E7" s="167">
        <f>E6+E5</f>
        <v>17040393.239999998</v>
      </c>
      <c r="F7" s="167">
        <f>F6+F5</f>
        <v>7959807.1699999999</v>
      </c>
      <c r="G7" s="168">
        <f>F7/E7</f>
        <v>0.46711405411205176</v>
      </c>
    </row>
    <row r="8" spans="1:7" ht="37.5" customHeight="1" thickBot="1">
      <c r="A8" s="916" t="s">
        <v>248</v>
      </c>
      <c r="B8" s="916"/>
      <c r="C8" s="917">
        <v>3052200</v>
      </c>
      <c r="D8" s="918">
        <v>275087</v>
      </c>
      <c r="E8" s="917">
        <v>3327287</v>
      </c>
      <c r="F8" s="917">
        <v>389690.4</v>
      </c>
      <c r="G8" s="919">
        <f>F8/E8</f>
        <v>0.11711956317564431</v>
      </c>
    </row>
    <row r="9" spans="1:7" ht="37.5" customHeight="1" thickBot="1">
      <c r="A9" s="916"/>
      <c r="B9" s="916"/>
      <c r="C9" s="917"/>
      <c r="D9" s="918"/>
      <c r="E9" s="917"/>
      <c r="F9" s="917"/>
      <c r="G9" s="919"/>
    </row>
    <row r="10" spans="1:7" ht="21" customHeight="1" thickBot="1">
      <c r="A10" s="915" t="s">
        <v>163</v>
      </c>
      <c r="B10" s="915"/>
      <c r="C10" s="95">
        <f>C8+C7</f>
        <v>19513709</v>
      </c>
      <c r="D10" s="464">
        <f>D8+D7</f>
        <v>853971.24</v>
      </c>
      <c r="E10" s="95">
        <f>E8+E7</f>
        <v>20367680.239999998</v>
      </c>
      <c r="F10" s="95">
        <f>F8+F7</f>
        <v>8349497.5700000003</v>
      </c>
      <c r="G10" s="90">
        <f>F10/E10</f>
        <v>0.40993856303784948</v>
      </c>
    </row>
    <row r="11" spans="1:7" ht="16.5" customHeight="1">
      <c r="C11" s="82"/>
      <c r="D11" s="82"/>
      <c r="E11" s="82"/>
      <c r="F11" s="82"/>
    </row>
    <row r="12" spans="1:7">
      <c r="C12" s="82"/>
      <c r="D12" s="82"/>
      <c r="E12" s="82"/>
      <c r="F12" s="82"/>
    </row>
    <row r="13" spans="1:7">
      <c r="C13" s="82"/>
      <c r="D13" s="82"/>
      <c r="E13" s="82"/>
      <c r="F13" s="82"/>
    </row>
    <row r="14" spans="1:7">
      <c r="C14" s="82"/>
      <c r="D14" s="82"/>
      <c r="E14" s="82"/>
      <c r="F14" s="82"/>
    </row>
  </sheetData>
  <mergeCells count="13">
    <mergeCell ref="A1:G1"/>
    <mergeCell ref="A10:B10"/>
    <mergeCell ref="A8:B9"/>
    <mergeCell ref="C8:C9"/>
    <mergeCell ref="D8:D9"/>
    <mergeCell ref="E8:E9"/>
    <mergeCell ref="F8:F9"/>
    <mergeCell ref="G8:G9"/>
    <mergeCell ref="A2:B3"/>
    <mergeCell ref="C2:E2"/>
    <mergeCell ref="F2:F3"/>
    <mergeCell ref="A4:B4"/>
    <mergeCell ref="A7:B7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I9"/>
  <sheetViews>
    <sheetView workbookViewId="0">
      <selection sqref="A1:I1"/>
    </sheetView>
  </sheetViews>
  <sheetFormatPr defaultRowHeight="15"/>
  <cols>
    <col min="4" max="4" width="33.5703125" customWidth="1"/>
    <col min="5" max="5" width="12" customWidth="1"/>
    <col min="6" max="6" width="14" customWidth="1"/>
    <col min="7" max="7" width="12.42578125" customWidth="1"/>
    <col min="8" max="8" width="14.28515625" customWidth="1"/>
    <col min="9" max="9" width="12" customWidth="1"/>
  </cols>
  <sheetData>
    <row r="1" spans="1:9" ht="51" customHeight="1" thickBot="1">
      <c r="A1" s="896" t="s">
        <v>284</v>
      </c>
      <c r="B1" s="896"/>
      <c r="C1" s="896"/>
      <c r="D1" s="896"/>
      <c r="E1" s="896"/>
      <c r="F1" s="896"/>
      <c r="G1" s="896"/>
      <c r="H1" s="896"/>
      <c r="I1" s="896"/>
    </row>
    <row r="2" spans="1:9" ht="16.5" thickBot="1">
      <c r="A2" s="895" t="s">
        <v>0</v>
      </c>
      <c r="B2" s="895" t="s">
        <v>1</v>
      </c>
      <c r="C2" s="895" t="s">
        <v>2</v>
      </c>
      <c r="D2" s="895" t="s">
        <v>3</v>
      </c>
      <c r="E2" s="895" t="s">
        <v>88</v>
      </c>
      <c r="F2" s="895"/>
      <c r="G2" s="895"/>
      <c r="H2" s="895" t="s">
        <v>5</v>
      </c>
      <c r="I2" s="895" t="s">
        <v>24</v>
      </c>
    </row>
    <row r="3" spans="1:9" ht="63.75" thickBot="1">
      <c r="A3" s="895"/>
      <c r="B3" s="895"/>
      <c r="C3" s="895"/>
      <c r="D3" s="895"/>
      <c r="E3" s="655" t="s">
        <v>6</v>
      </c>
      <c r="F3" s="655" t="s">
        <v>7</v>
      </c>
      <c r="G3" s="655" t="s">
        <v>270</v>
      </c>
      <c r="H3" s="895"/>
      <c r="I3" s="895"/>
    </row>
    <row r="4" spans="1:9" ht="15.75" thickBot="1">
      <c r="A4" s="74">
        <v>1</v>
      </c>
      <c r="B4" s="74">
        <v>2</v>
      </c>
      <c r="C4" s="74">
        <v>3</v>
      </c>
      <c r="D4" s="75">
        <v>4</v>
      </c>
      <c r="E4" s="75">
        <v>5</v>
      </c>
      <c r="F4" s="75">
        <v>6</v>
      </c>
      <c r="G4" s="75">
        <v>7</v>
      </c>
      <c r="H4" s="75">
        <v>8</v>
      </c>
      <c r="I4" s="75">
        <v>9</v>
      </c>
    </row>
    <row r="5" spans="1:9" ht="45" customHeight="1" thickBot="1">
      <c r="A5" s="657">
        <v>900</v>
      </c>
      <c r="B5" s="648"/>
      <c r="C5" s="648"/>
      <c r="D5" s="310" t="s">
        <v>276</v>
      </c>
      <c r="E5" s="300">
        <v>0</v>
      </c>
      <c r="F5" s="665">
        <v>120000</v>
      </c>
      <c r="G5" s="300">
        <v>120000</v>
      </c>
      <c r="H5" s="300">
        <v>0</v>
      </c>
      <c r="I5" s="560">
        <v>0</v>
      </c>
    </row>
    <row r="6" spans="1:9" ht="32.25" customHeight="1" thickBot="1">
      <c r="A6" s="653"/>
      <c r="B6" s="660">
        <v>90001</v>
      </c>
      <c r="C6" s="653"/>
      <c r="D6" s="309" t="s">
        <v>277</v>
      </c>
      <c r="E6" s="303">
        <v>0</v>
      </c>
      <c r="F6" s="666">
        <v>120000</v>
      </c>
      <c r="G6" s="303">
        <v>120000</v>
      </c>
      <c r="H6" s="303">
        <v>0</v>
      </c>
      <c r="I6" s="561">
        <v>0</v>
      </c>
    </row>
    <row r="7" spans="1:9" ht="101.25" customHeight="1" thickBot="1">
      <c r="A7" s="653"/>
      <c r="B7" s="653"/>
      <c r="C7" s="653">
        <v>6230</v>
      </c>
      <c r="D7" s="309" t="s">
        <v>278</v>
      </c>
      <c r="E7" s="303">
        <v>0</v>
      </c>
      <c r="F7" s="666">
        <v>120000</v>
      </c>
      <c r="G7" s="303">
        <v>120000</v>
      </c>
      <c r="H7" s="303">
        <v>0</v>
      </c>
      <c r="I7" s="561">
        <v>0</v>
      </c>
    </row>
    <row r="8" spans="1:9" ht="33.75" customHeight="1" thickBot="1">
      <c r="A8" s="648"/>
      <c r="B8" s="653"/>
      <c r="C8" s="653"/>
      <c r="D8" s="654" t="s">
        <v>285</v>
      </c>
      <c r="E8" s="649">
        <v>0</v>
      </c>
      <c r="F8" s="656">
        <v>120000</v>
      </c>
      <c r="G8" s="328">
        <v>120000</v>
      </c>
      <c r="H8" s="649">
        <v>0</v>
      </c>
      <c r="I8" s="650">
        <v>0</v>
      </c>
    </row>
    <row r="9" spans="1:9" ht="10.5" hidden="1" customHeight="1" thickBot="1">
      <c r="A9" s="675"/>
      <c r="B9" s="653"/>
      <c r="C9" s="653">
        <v>2820</v>
      </c>
      <c r="D9" s="645" t="s">
        <v>280</v>
      </c>
      <c r="E9" s="643">
        <v>25000</v>
      </c>
      <c r="F9" s="643">
        <v>0</v>
      </c>
      <c r="G9" s="643">
        <f>E9+F9</f>
        <v>25000</v>
      </c>
      <c r="H9" s="643">
        <v>0</v>
      </c>
      <c r="I9" s="644">
        <f t="shared" ref="I9" si="0">H9/G9</f>
        <v>0</v>
      </c>
    </row>
  </sheetData>
  <mergeCells count="8">
    <mergeCell ref="A1:I1"/>
    <mergeCell ref="A2:A3"/>
    <mergeCell ref="B2:B3"/>
    <mergeCell ref="C2:C3"/>
    <mergeCell ref="D2:D3"/>
    <mergeCell ref="E2:G2"/>
    <mergeCell ref="H2:H3"/>
    <mergeCell ref="I2:I3"/>
  </mergeCells>
  <pageMargins left="0.7" right="0.7" top="0.75" bottom="0.75" header="0.3" footer="0.3"/>
  <pageSetup paperSize="9" orientation="landscape" verticalDpi="598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rgb="FFC00000"/>
  </sheetPr>
  <dimension ref="A1:J77"/>
  <sheetViews>
    <sheetView topLeftCell="A25" workbookViewId="0">
      <selection activeCell="I55" sqref="I55"/>
    </sheetView>
  </sheetViews>
  <sheetFormatPr defaultRowHeight="15.75"/>
  <cols>
    <col min="1" max="1" width="8.85546875" style="80" customWidth="1"/>
    <col min="2" max="2" width="10.85546875" style="80" customWidth="1"/>
    <col min="3" max="3" width="11.5703125" style="80" customWidth="1"/>
    <col min="4" max="4" width="36.5703125" style="79" customWidth="1"/>
    <col min="5" max="8" width="15" style="80" customWidth="1"/>
    <col min="9" max="9" width="15" style="81" customWidth="1"/>
  </cols>
  <sheetData>
    <row r="1" spans="1:9" s="15" customFormat="1" ht="19.5" thickBot="1">
      <c r="A1" s="910" t="s">
        <v>269</v>
      </c>
      <c r="B1" s="910"/>
      <c r="C1" s="910"/>
      <c r="D1" s="910"/>
      <c r="E1" s="910"/>
      <c r="F1" s="910"/>
      <c r="G1" s="910"/>
      <c r="H1" s="910"/>
      <c r="I1" s="910"/>
    </row>
    <row r="2" spans="1:9" s="15" customFormat="1" ht="39" customHeight="1" thickBot="1">
      <c r="A2" s="682" t="s">
        <v>0</v>
      </c>
      <c r="B2" s="682" t="s">
        <v>1</v>
      </c>
      <c r="C2" s="682" t="s">
        <v>2</v>
      </c>
      <c r="D2" s="682" t="s">
        <v>3</v>
      </c>
      <c r="E2" s="682" t="s">
        <v>88</v>
      </c>
      <c r="F2" s="682"/>
      <c r="G2" s="682"/>
      <c r="H2" s="682" t="s">
        <v>5</v>
      </c>
      <c r="I2" s="684" t="s">
        <v>24</v>
      </c>
    </row>
    <row r="3" spans="1:9" s="15" customFormat="1" ht="32.25" thickBot="1">
      <c r="A3" s="682"/>
      <c r="B3" s="682"/>
      <c r="C3" s="682"/>
      <c r="D3" s="682"/>
      <c r="E3" s="165" t="s">
        <v>6</v>
      </c>
      <c r="F3" s="165" t="s">
        <v>7</v>
      </c>
      <c r="G3" s="231" t="s">
        <v>270</v>
      </c>
      <c r="H3" s="682"/>
      <c r="I3" s="684"/>
    </row>
    <row r="4" spans="1:9" s="15" customFormat="1" ht="16.5" thickBot="1">
      <c r="A4" s="156">
        <v>1</v>
      </c>
      <c r="B4" s="156">
        <v>2</v>
      </c>
      <c r="C4" s="156">
        <v>3</v>
      </c>
      <c r="D4" s="156">
        <v>4</v>
      </c>
      <c r="E4" s="156">
        <v>5</v>
      </c>
      <c r="F4" s="156">
        <v>6</v>
      </c>
      <c r="G4" s="156">
        <v>7</v>
      </c>
      <c r="H4" s="156">
        <v>8</v>
      </c>
      <c r="I4" s="78">
        <v>9</v>
      </c>
    </row>
    <row r="5" spans="1:9" ht="21" customHeight="1" thickBot="1">
      <c r="A5" s="162">
        <v>10</v>
      </c>
      <c r="B5" s="156"/>
      <c r="C5" s="156"/>
      <c r="D5" s="163" t="s">
        <v>13</v>
      </c>
      <c r="E5" s="159">
        <v>0</v>
      </c>
      <c r="F5" s="345">
        <v>217098.77</v>
      </c>
      <c r="G5" s="159">
        <v>217098.77</v>
      </c>
      <c r="H5" s="159">
        <v>217098.77</v>
      </c>
      <c r="I5" s="164">
        <v>1</v>
      </c>
    </row>
    <row r="6" spans="1:9" ht="21" customHeight="1" thickBot="1">
      <c r="A6" s="914"/>
      <c r="B6" s="166">
        <v>1095</v>
      </c>
      <c r="C6" s="156"/>
      <c r="D6" s="158" t="s">
        <v>14</v>
      </c>
      <c r="E6" s="160">
        <v>0</v>
      </c>
      <c r="F6" s="356">
        <v>217098.77</v>
      </c>
      <c r="G6" s="160">
        <v>217098.77</v>
      </c>
      <c r="H6" s="160">
        <v>217098.77</v>
      </c>
      <c r="I6" s="157">
        <f t="shared" ref="I6:I12" si="0">H6/G6</f>
        <v>1</v>
      </c>
    </row>
    <row r="7" spans="1:9" ht="22.5" customHeight="1" thickBot="1">
      <c r="A7" s="914"/>
      <c r="B7" s="923"/>
      <c r="C7" s="156">
        <v>4170</v>
      </c>
      <c r="D7" s="158" t="s">
        <v>117</v>
      </c>
      <c r="E7" s="160">
        <v>0</v>
      </c>
      <c r="F7" s="356">
        <v>2061.4299999999998</v>
      </c>
      <c r="G7" s="160">
        <v>2061.4299999999998</v>
      </c>
      <c r="H7" s="160">
        <v>2061.4299999999998</v>
      </c>
      <c r="I7" s="157">
        <f t="shared" si="0"/>
        <v>1</v>
      </c>
    </row>
    <row r="8" spans="1:9" ht="24" customHeight="1" thickBot="1">
      <c r="A8" s="914"/>
      <c r="B8" s="923"/>
      <c r="C8" s="156">
        <v>4210</v>
      </c>
      <c r="D8" s="158" t="s">
        <v>106</v>
      </c>
      <c r="E8" s="160">
        <v>0</v>
      </c>
      <c r="F8" s="356">
        <v>2195.41</v>
      </c>
      <c r="G8" s="160">
        <v>2195.41</v>
      </c>
      <c r="H8" s="160">
        <v>2195.41</v>
      </c>
      <c r="I8" s="157">
        <f t="shared" si="0"/>
        <v>1</v>
      </c>
    </row>
    <row r="9" spans="1:9" ht="23.25" customHeight="1" thickBot="1">
      <c r="A9" s="914"/>
      <c r="B9" s="923"/>
      <c r="C9" s="156">
        <v>4430</v>
      </c>
      <c r="D9" s="158" t="s">
        <v>110</v>
      </c>
      <c r="E9" s="160">
        <v>0</v>
      </c>
      <c r="F9" s="356">
        <v>212841.93</v>
      </c>
      <c r="G9" s="160">
        <v>212841.93</v>
      </c>
      <c r="H9" s="160">
        <v>212841.93</v>
      </c>
      <c r="I9" s="157">
        <f t="shared" si="0"/>
        <v>1</v>
      </c>
    </row>
    <row r="10" spans="1:9" ht="20.25" customHeight="1" thickBot="1">
      <c r="A10" s="155">
        <v>750</v>
      </c>
      <c r="B10" s="156"/>
      <c r="C10" s="156"/>
      <c r="D10" s="163" t="s">
        <v>16</v>
      </c>
      <c r="E10" s="159">
        <f>E11</f>
        <v>20278</v>
      </c>
      <c r="F10" s="345">
        <v>465</v>
      </c>
      <c r="G10" s="159">
        <v>20743</v>
      </c>
      <c r="H10" s="159">
        <v>14415.1</v>
      </c>
      <c r="I10" s="164">
        <f t="shared" si="0"/>
        <v>0.69493805139083065</v>
      </c>
    </row>
    <row r="11" spans="1:9" ht="21.75" customHeight="1" thickBot="1">
      <c r="A11" s="712"/>
      <c r="B11" s="156">
        <v>75011</v>
      </c>
      <c r="C11" s="156"/>
      <c r="D11" s="158" t="s">
        <v>17</v>
      </c>
      <c r="E11" s="160">
        <v>20278</v>
      </c>
      <c r="F11" s="356">
        <v>465</v>
      </c>
      <c r="G11" s="160">
        <v>20743</v>
      </c>
      <c r="H11" s="160">
        <v>14415.1</v>
      </c>
      <c r="I11" s="157">
        <f t="shared" si="0"/>
        <v>0.69493805139083065</v>
      </c>
    </row>
    <row r="12" spans="1:9" ht="24" customHeight="1" thickBot="1">
      <c r="A12" s="712"/>
      <c r="B12" s="814"/>
      <c r="C12" s="814">
        <v>4010</v>
      </c>
      <c r="D12" s="688" t="s">
        <v>113</v>
      </c>
      <c r="E12" s="686">
        <v>12770</v>
      </c>
      <c r="F12" s="689">
        <v>-92</v>
      </c>
      <c r="G12" s="686">
        <v>12676</v>
      </c>
      <c r="H12" s="686">
        <v>8411.1</v>
      </c>
      <c r="I12" s="687">
        <f t="shared" si="0"/>
        <v>0.66354528242347743</v>
      </c>
    </row>
    <row r="13" spans="1:9" ht="4.5" customHeight="1" thickBot="1">
      <c r="A13" s="712"/>
      <c r="B13" s="814"/>
      <c r="C13" s="814"/>
      <c r="D13" s="688"/>
      <c r="E13" s="686"/>
      <c r="F13" s="689"/>
      <c r="G13" s="686"/>
      <c r="H13" s="686"/>
      <c r="I13" s="687"/>
    </row>
    <row r="14" spans="1:9" ht="14.25" customHeight="1" thickBot="1">
      <c r="A14" s="712"/>
      <c r="B14" s="814"/>
      <c r="C14" s="814">
        <v>4040</v>
      </c>
      <c r="D14" s="688" t="s">
        <v>114</v>
      </c>
      <c r="E14" s="686">
        <v>2388</v>
      </c>
      <c r="F14" s="689">
        <v>0</v>
      </c>
      <c r="G14" s="686">
        <v>2388</v>
      </c>
      <c r="H14" s="686">
        <v>2388</v>
      </c>
      <c r="I14" s="687">
        <f>H14/G14</f>
        <v>1</v>
      </c>
    </row>
    <row r="15" spans="1:9" ht="9" customHeight="1" thickBot="1">
      <c r="A15" s="712"/>
      <c r="B15" s="814"/>
      <c r="C15" s="814"/>
      <c r="D15" s="688"/>
      <c r="E15" s="686"/>
      <c r="F15" s="689"/>
      <c r="G15" s="686"/>
      <c r="H15" s="686"/>
      <c r="I15" s="687"/>
    </row>
    <row r="16" spans="1:9" ht="15.75" customHeight="1" thickBot="1">
      <c r="A16" s="712"/>
      <c r="B16" s="814"/>
      <c r="C16" s="814">
        <v>4110</v>
      </c>
      <c r="D16" s="688" t="s">
        <v>115</v>
      </c>
      <c r="E16" s="686">
        <v>2238</v>
      </c>
      <c r="F16" s="689">
        <v>0</v>
      </c>
      <c r="G16" s="686">
        <v>2238</v>
      </c>
      <c r="H16" s="686">
        <v>1120</v>
      </c>
      <c r="I16" s="687">
        <f>H16/G16</f>
        <v>0.50044682752457548</v>
      </c>
    </row>
    <row r="17" spans="1:9" ht="7.5" customHeight="1" thickBot="1">
      <c r="A17" s="712"/>
      <c r="B17" s="814"/>
      <c r="C17" s="814"/>
      <c r="D17" s="688"/>
      <c r="E17" s="686"/>
      <c r="F17" s="689"/>
      <c r="G17" s="686"/>
      <c r="H17" s="686"/>
      <c r="I17" s="687"/>
    </row>
    <row r="18" spans="1:9" ht="16.5" customHeight="1" thickBot="1">
      <c r="A18" s="712"/>
      <c r="B18" s="814"/>
      <c r="C18" s="156">
        <v>4120</v>
      </c>
      <c r="D18" s="158" t="s">
        <v>116</v>
      </c>
      <c r="E18" s="160">
        <v>340</v>
      </c>
      <c r="F18" s="356">
        <v>0</v>
      </c>
      <c r="G18" s="160">
        <v>340</v>
      </c>
      <c r="H18" s="160">
        <v>170</v>
      </c>
      <c r="I18" s="157">
        <v>0.5</v>
      </c>
    </row>
    <row r="19" spans="1:9" ht="34.5" customHeight="1" thickBot="1">
      <c r="A19" s="712"/>
      <c r="B19" s="814"/>
      <c r="C19" s="156">
        <v>4440</v>
      </c>
      <c r="D19" s="158" t="s">
        <v>121</v>
      </c>
      <c r="E19" s="160">
        <v>2542</v>
      </c>
      <c r="F19" s="356">
        <v>559</v>
      </c>
      <c r="G19" s="160">
        <v>3101</v>
      </c>
      <c r="H19" s="160">
        <v>2326</v>
      </c>
      <c r="I19" s="157">
        <f>H19/G19</f>
        <v>0.75008061915511126</v>
      </c>
    </row>
    <row r="20" spans="1:9" ht="78.75" customHeight="1" thickBot="1">
      <c r="A20" s="155">
        <v>751</v>
      </c>
      <c r="B20" s="156"/>
      <c r="C20" s="156"/>
      <c r="D20" s="163" t="s">
        <v>18</v>
      </c>
      <c r="E20" s="159">
        <v>576</v>
      </c>
      <c r="F20" s="345">
        <v>15381</v>
      </c>
      <c r="G20" s="159">
        <v>15957</v>
      </c>
      <c r="H20" s="159">
        <v>9190.85</v>
      </c>
      <c r="I20" s="164">
        <f>H20/G20</f>
        <v>0.57597606066303197</v>
      </c>
    </row>
    <row r="21" spans="1:9" ht="34.5" customHeight="1" thickBot="1">
      <c r="A21" s="814"/>
      <c r="B21" s="156">
        <v>75101</v>
      </c>
      <c r="C21" s="156"/>
      <c r="D21" s="158" t="s">
        <v>153</v>
      </c>
      <c r="E21" s="160">
        <v>576</v>
      </c>
      <c r="F21" s="356">
        <v>0</v>
      </c>
      <c r="G21" s="173">
        <v>576</v>
      </c>
      <c r="H21" s="160">
        <v>263.2</v>
      </c>
      <c r="I21" s="157">
        <f>H21/G21</f>
        <v>0.45694444444444443</v>
      </c>
    </row>
    <row r="22" spans="1:9" ht="25.5" customHeight="1" thickBot="1">
      <c r="A22" s="814"/>
      <c r="B22" s="186"/>
      <c r="C22" s="156">
        <v>4170</v>
      </c>
      <c r="D22" s="158" t="s">
        <v>117</v>
      </c>
      <c r="E22" s="160">
        <v>576</v>
      </c>
      <c r="F22" s="356">
        <v>0</v>
      </c>
      <c r="G22" s="341">
        <v>576</v>
      </c>
      <c r="H22" s="160">
        <v>263.2</v>
      </c>
      <c r="I22" s="157">
        <v>0.45689999999999997</v>
      </c>
    </row>
    <row r="23" spans="1:9" ht="25.5" customHeight="1" thickBot="1">
      <c r="A23" s="814"/>
      <c r="B23" s="526">
        <v>75107</v>
      </c>
      <c r="C23" s="527"/>
      <c r="D23" s="524" t="s">
        <v>181</v>
      </c>
      <c r="E23" s="522">
        <v>0</v>
      </c>
      <c r="F23" s="525">
        <v>15381</v>
      </c>
      <c r="G23" s="529">
        <v>15381</v>
      </c>
      <c r="H23" s="522">
        <v>8927.65</v>
      </c>
      <c r="I23" s="523">
        <v>0.58040000000000003</v>
      </c>
    </row>
    <row r="24" spans="1:9" ht="25.5" customHeight="1" thickBot="1">
      <c r="A24" s="814"/>
      <c r="B24" s="526"/>
      <c r="C24" s="527">
        <v>3030</v>
      </c>
      <c r="D24" s="524" t="s">
        <v>243</v>
      </c>
      <c r="E24" s="522">
        <v>0</v>
      </c>
      <c r="F24" s="525">
        <v>8650</v>
      </c>
      <c r="G24" s="529">
        <v>8650</v>
      </c>
      <c r="H24" s="522">
        <v>8650</v>
      </c>
      <c r="I24" s="523">
        <v>1</v>
      </c>
    </row>
    <row r="25" spans="1:9" ht="25.5" customHeight="1" thickBot="1">
      <c r="A25" s="814"/>
      <c r="B25" s="526"/>
      <c r="C25" s="527">
        <v>4110</v>
      </c>
      <c r="D25" s="524" t="s">
        <v>244</v>
      </c>
      <c r="E25" s="522">
        <v>0</v>
      </c>
      <c r="F25" s="525">
        <v>684.33</v>
      </c>
      <c r="G25" s="341">
        <v>684.33</v>
      </c>
      <c r="H25" s="522">
        <v>0</v>
      </c>
      <c r="I25" s="523">
        <v>0</v>
      </c>
    </row>
    <row r="26" spans="1:9" ht="25.5" customHeight="1" thickBot="1">
      <c r="A26" s="814"/>
      <c r="B26" s="526"/>
      <c r="C26" s="527">
        <v>4120</v>
      </c>
      <c r="D26" s="524" t="s">
        <v>116</v>
      </c>
      <c r="E26" s="522">
        <v>0</v>
      </c>
      <c r="F26" s="525">
        <v>80.27</v>
      </c>
      <c r="G26" s="341">
        <v>80.27</v>
      </c>
      <c r="H26" s="522">
        <v>0</v>
      </c>
      <c r="I26" s="523">
        <v>0</v>
      </c>
    </row>
    <row r="27" spans="1:9" ht="25.5" customHeight="1" thickBot="1">
      <c r="A27" s="814"/>
      <c r="B27" s="526"/>
      <c r="C27" s="527">
        <v>4170</v>
      </c>
      <c r="D27" s="524" t="s">
        <v>117</v>
      </c>
      <c r="E27" s="522">
        <v>0</v>
      </c>
      <c r="F27" s="525">
        <v>4002</v>
      </c>
      <c r="G27" s="529">
        <v>4002</v>
      </c>
      <c r="H27" s="522">
        <v>0</v>
      </c>
      <c r="I27" s="523">
        <v>0</v>
      </c>
    </row>
    <row r="28" spans="1:9" ht="25.5" customHeight="1" thickBot="1">
      <c r="A28" s="814"/>
      <c r="B28" s="526"/>
      <c r="C28" s="527">
        <v>4210</v>
      </c>
      <c r="D28" s="524" t="s">
        <v>106</v>
      </c>
      <c r="E28" s="522">
        <v>0</v>
      </c>
      <c r="F28" s="525">
        <v>1639.79</v>
      </c>
      <c r="G28" s="529">
        <v>1639.79</v>
      </c>
      <c r="H28" s="522">
        <v>228</v>
      </c>
      <c r="I28" s="523">
        <v>0.13900000000000001</v>
      </c>
    </row>
    <row r="29" spans="1:9" ht="25.5" customHeight="1" thickBot="1">
      <c r="A29" s="814"/>
      <c r="B29" s="526"/>
      <c r="C29" s="527">
        <v>4410</v>
      </c>
      <c r="D29" s="524" t="s">
        <v>226</v>
      </c>
      <c r="E29" s="522">
        <v>0</v>
      </c>
      <c r="F29" s="525">
        <v>324.61</v>
      </c>
      <c r="G29" s="341">
        <v>324.61</v>
      </c>
      <c r="H29" s="522">
        <v>49.65</v>
      </c>
      <c r="I29" s="523">
        <v>0.15290000000000001</v>
      </c>
    </row>
    <row r="30" spans="1:9" ht="16.5" thickBot="1">
      <c r="A30" s="352">
        <v>801</v>
      </c>
      <c r="B30" s="352"/>
      <c r="C30" s="352"/>
      <c r="D30" s="349" t="s">
        <v>11</v>
      </c>
      <c r="E30" s="350">
        <v>0</v>
      </c>
      <c r="F30" s="345">
        <v>27962.68</v>
      </c>
      <c r="G30" s="350">
        <v>27962.68</v>
      </c>
      <c r="H30" s="350">
        <v>0</v>
      </c>
      <c r="I30" s="351">
        <v>0</v>
      </c>
    </row>
    <row r="31" spans="1:9" ht="63.75" thickBot="1">
      <c r="A31" s="348"/>
      <c r="B31" s="348">
        <v>80153</v>
      </c>
      <c r="C31" s="348"/>
      <c r="D31" s="354" t="s">
        <v>227</v>
      </c>
      <c r="E31" s="353">
        <v>0</v>
      </c>
      <c r="F31" s="356">
        <v>27962.68</v>
      </c>
      <c r="G31" s="353">
        <v>27962.68</v>
      </c>
      <c r="H31" s="353">
        <v>0</v>
      </c>
      <c r="I31" s="347">
        <v>0</v>
      </c>
    </row>
    <row r="32" spans="1:9" ht="32.25" thickBot="1">
      <c r="A32" s="348"/>
      <c r="B32" s="348"/>
      <c r="C32" s="348">
        <v>4240</v>
      </c>
      <c r="D32" s="354" t="s">
        <v>186</v>
      </c>
      <c r="E32" s="353">
        <v>0</v>
      </c>
      <c r="F32" s="356">
        <v>27962.68</v>
      </c>
      <c r="G32" s="353">
        <v>27962.68</v>
      </c>
      <c r="H32" s="353">
        <v>0</v>
      </c>
      <c r="I32" s="347">
        <v>0</v>
      </c>
    </row>
    <row r="33" spans="1:10" ht="16.5" thickBot="1">
      <c r="A33" s="155">
        <v>852</v>
      </c>
      <c r="B33" s="156"/>
      <c r="C33" s="155"/>
      <c r="D33" s="163" t="s">
        <v>21</v>
      </c>
      <c r="E33" s="159">
        <v>0</v>
      </c>
      <c r="F33" s="447">
        <v>106.35</v>
      </c>
      <c r="G33" s="159">
        <v>106.35</v>
      </c>
      <c r="H33" s="159">
        <v>48.35</v>
      </c>
      <c r="I33" s="164">
        <f>H33/G33</f>
        <v>0.45463093559003293</v>
      </c>
    </row>
    <row r="34" spans="1:10" ht="23.25" customHeight="1" thickBot="1">
      <c r="A34" s="716"/>
      <c r="B34" s="156">
        <v>85215</v>
      </c>
      <c r="C34" s="156"/>
      <c r="D34" s="158" t="s">
        <v>147</v>
      </c>
      <c r="E34" s="160">
        <v>0</v>
      </c>
      <c r="F34" s="356">
        <v>106.35</v>
      </c>
      <c r="G34" s="160">
        <v>106.35</v>
      </c>
      <c r="H34" s="160">
        <v>48.35</v>
      </c>
      <c r="I34" s="157">
        <f>H34/G34</f>
        <v>0.45463093559003293</v>
      </c>
    </row>
    <row r="35" spans="1:10" ht="16.5" customHeight="1" thickBot="1">
      <c r="A35" s="817"/>
      <c r="B35" s="190"/>
      <c r="C35" s="156">
        <v>3110</v>
      </c>
      <c r="D35" s="158" t="s">
        <v>146</v>
      </c>
      <c r="E35" s="160">
        <v>0</v>
      </c>
      <c r="F35" s="356">
        <v>106.35</v>
      </c>
      <c r="G35" s="160">
        <v>106.35</v>
      </c>
      <c r="H35" s="160">
        <v>48.35</v>
      </c>
      <c r="I35" s="157">
        <f>H35/G35</f>
        <v>0.45463093559003293</v>
      </c>
    </row>
    <row r="36" spans="1:10" ht="16.5" customHeight="1" thickBot="1">
      <c r="A36" s="235"/>
      <c r="B36" s="237"/>
      <c r="C36" s="237">
        <v>4210</v>
      </c>
      <c r="D36" s="239" t="s">
        <v>106</v>
      </c>
      <c r="E36" s="240">
        <v>0</v>
      </c>
      <c r="F36" s="356">
        <v>0</v>
      </c>
      <c r="G36" s="240">
        <v>0</v>
      </c>
      <c r="H36" s="240">
        <v>0</v>
      </c>
      <c r="I36" s="238">
        <v>0</v>
      </c>
    </row>
    <row r="37" spans="1:10" ht="16.5" customHeight="1" thickBot="1">
      <c r="A37" s="199">
        <v>855</v>
      </c>
      <c r="B37" s="190"/>
      <c r="C37" s="189"/>
      <c r="D37" s="194" t="s">
        <v>195</v>
      </c>
      <c r="E37" s="193">
        <v>5462000</v>
      </c>
      <c r="F37" s="441">
        <v>250</v>
      </c>
      <c r="G37" s="193">
        <v>5462250</v>
      </c>
      <c r="H37" s="193">
        <v>2198883.0099999998</v>
      </c>
      <c r="I37" s="195">
        <v>0.37809999999999999</v>
      </c>
    </row>
    <row r="38" spans="1:10" ht="16.5" customHeight="1" thickBot="1">
      <c r="A38" s="924"/>
      <c r="B38" s="190">
        <v>85501</v>
      </c>
      <c r="C38" s="190"/>
      <c r="D38" s="192" t="s">
        <v>191</v>
      </c>
      <c r="E38" s="188">
        <v>3850000</v>
      </c>
      <c r="F38" s="333">
        <v>0</v>
      </c>
      <c r="G38" s="188">
        <v>3850000</v>
      </c>
      <c r="H38" s="188">
        <v>1455898.89</v>
      </c>
      <c r="I38" s="191">
        <v>0.99270000000000003</v>
      </c>
      <c r="J38" s="528"/>
    </row>
    <row r="39" spans="1:10" ht="16.5" customHeight="1" thickBot="1">
      <c r="A39" s="925"/>
      <c r="B39" s="190"/>
      <c r="C39" s="190">
        <v>3110</v>
      </c>
      <c r="D39" s="192" t="s">
        <v>146</v>
      </c>
      <c r="E39" s="188">
        <v>3817275</v>
      </c>
      <c r="F39" s="343">
        <v>0</v>
      </c>
      <c r="G39" s="188">
        <v>3817276</v>
      </c>
      <c r="H39" s="188">
        <v>1442977.58</v>
      </c>
      <c r="I39" s="191">
        <v>0.378</v>
      </c>
    </row>
    <row r="40" spans="1:10" ht="16.5" customHeight="1" thickBot="1">
      <c r="A40" s="925"/>
      <c r="B40" s="190"/>
      <c r="C40" s="190">
        <v>4010</v>
      </c>
      <c r="D40" s="192" t="s">
        <v>113</v>
      </c>
      <c r="E40" s="188">
        <v>20040</v>
      </c>
      <c r="F40" s="343">
        <v>0</v>
      </c>
      <c r="G40" s="188">
        <v>20040</v>
      </c>
      <c r="H40" s="188">
        <v>7470.57</v>
      </c>
      <c r="I40" s="191">
        <v>0.37280000000000002</v>
      </c>
    </row>
    <row r="41" spans="1:10" ht="16.5" customHeight="1" thickBot="1">
      <c r="A41" s="925"/>
      <c r="B41" s="190"/>
      <c r="C41" s="190">
        <v>4040</v>
      </c>
      <c r="D41" s="192" t="s">
        <v>114</v>
      </c>
      <c r="E41" s="188">
        <v>1270</v>
      </c>
      <c r="F41" s="343">
        <v>0</v>
      </c>
      <c r="G41" s="188">
        <v>1270</v>
      </c>
      <c r="H41" s="188">
        <v>1258.6300000000001</v>
      </c>
      <c r="I41" s="191">
        <v>0.99099999999999999</v>
      </c>
    </row>
    <row r="42" spans="1:10" ht="16.5" customHeight="1" thickBot="1">
      <c r="A42" s="925"/>
      <c r="B42" s="190"/>
      <c r="C42" s="190">
        <v>4110</v>
      </c>
      <c r="D42" s="192" t="s">
        <v>138</v>
      </c>
      <c r="E42" s="188">
        <v>3822</v>
      </c>
      <c r="F42" s="343">
        <v>0</v>
      </c>
      <c r="G42" s="188">
        <v>3822</v>
      </c>
      <c r="H42" s="188">
        <v>799.59</v>
      </c>
      <c r="I42" s="191">
        <v>0.2092</v>
      </c>
    </row>
    <row r="43" spans="1:10" ht="16.5" customHeight="1" thickBot="1">
      <c r="A43" s="925"/>
      <c r="B43" s="190"/>
      <c r="C43" s="190">
        <v>4120</v>
      </c>
      <c r="D43" s="192" t="s">
        <v>116</v>
      </c>
      <c r="E43" s="188">
        <v>523</v>
      </c>
      <c r="F43" s="343">
        <v>0</v>
      </c>
      <c r="G43" s="188">
        <v>523</v>
      </c>
      <c r="H43" s="188">
        <v>109.26</v>
      </c>
      <c r="I43" s="191">
        <v>0.2089</v>
      </c>
    </row>
    <row r="44" spans="1:10" ht="16.5" customHeight="1" thickBot="1">
      <c r="A44" s="925"/>
      <c r="B44" s="190"/>
      <c r="C44" s="190">
        <v>4210</v>
      </c>
      <c r="D44" s="192" t="s">
        <v>106</v>
      </c>
      <c r="E44" s="188">
        <v>3070</v>
      </c>
      <c r="F44" s="343">
        <v>0</v>
      </c>
      <c r="G44" s="188">
        <v>3070</v>
      </c>
      <c r="H44" s="188">
        <v>339.48</v>
      </c>
      <c r="I44" s="191">
        <v>0.1106</v>
      </c>
    </row>
    <row r="45" spans="1:10" ht="16.5" customHeight="1" thickBot="1">
      <c r="A45" s="925"/>
      <c r="B45" s="190"/>
      <c r="C45" s="190">
        <v>4300</v>
      </c>
      <c r="D45" s="192" t="s">
        <v>108</v>
      </c>
      <c r="E45" s="188">
        <v>3000</v>
      </c>
      <c r="F45" s="356">
        <v>0</v>
      </c>
      <c r="G45" s="188">
        <v>3000</v>
      </c>
      <c r="H45" s="188">
        <v>2943.78</v>
      </c>
      <c r="I45" s="191">
        <v>0.98129999999999995</v>
      </c>
    </row>
    <row r="46" spans="1:10" ht="34.5" customHeight="1" thickBot="1">
      <c r="A46" s="925"/>
      <c r="B46" s="190"/>
      <c r="C46" s="190">
        <v>4700</v>
      </c>
      <c r="D46" s="192" t="s">
        <v>234</v>
      </c>
      <c r="E46" s="188">
        <v>1000</v>
      </c>
      <c r="F46" s="216">
        <v>0</v>
      </c>
      <c r="G46" s="188">
        <v>1000</v>
      </c>
      <c r="H46" s="188">
        <v>0</v>
      </c>
      <c r="I46" s="191">
        <v>0</v>
      </c>
    </row>
    <row r="47" spans="1:10" ht="69.75" customHeight="1" thickBot="1">
      <c r="A47" s="925"/>
      <c r="B47" s="200">
        <v>85502</v>
      </c>
      <c r="C47" s="190"/>
      <c r="D47" s="192" t="s">
        <v>200</v>
      </c>
      <c r="E47" s="188">
        <v>1465000</v>
      </c>
      <c r="F47" s="333">
        <v>0</v>
      </c>
      <c r="G47" s="188">
        <v>1465000</v>
      </c>
      <c r="H47" s="188">
        <v>731713.35</v>
      </c>
      <c r="I47" s="191">
        <v>0.49940000000000001</v>
      </c>
    </row>
    <row r="48" spans="1:10" ht="18.75" customHeight="1" thickBot="1">
      <c r="A48" s="925"/>
      <c r="B48" s="190"/>
      <c r="C48" s="190">
        <v>3110</v>
      </c>
      <c r="D48" s="192" t="s">
        <v>146</v>
      </c>
      <c r="E48" s="188">
        <v>1311050</v>
      </c>
      <c r="F48" s="333">
        <v>0</v>
      </c>
      <c r="G48" s="188">
        <v>1311050</v>
      </c>
      <c r="H48" s="188">
        <v>672568.79</v>
      </c>
      <c r="I48" s="191">
        <v>0.51300000000000001</v>
      </c>
    </row>
    <row r="49" spans="1:9" ht="18.75" customHeight="1" thickBot="1">
      <c r="A49" s="925"/>
      <c r="B49" s="190"/>
      <c r="C49" s="190">
        <v>4010</v>
      </c>
      <c r="D49" s="192" t="s">
        <v>113</v>
      </c>
      <c r="E49" s="188">
        <v>23380</v>
      </c>
      <c r="F49" s="343">
        <v>-279</v>
      </c>
      <c r="G49" s="188">
        <v>23101</v>
      </c>
      <c r="H49" s="188">
        <v>10031.129999999999</v>
      </c>
      <c r="I49" s="191">
        <v>0.43419999999999997</v>
      </c>
    </row>
    <row r="50" spans="1:9" ht="18.75" customHeight="1" thickBot="1">
      <c r="A50" s="925"/>
      <c r="B50" s="190"/>
      <c r="C50" s="190">
        <v>4040</v>
      </c>
      <c r="D50" s="192" t="s">
        <v>114</v>
      </c>
      <c r="E50" s="188">
        <v>2117</v>
      </c>
      <c r="F50" s="343">
        <v>0</v>
      </c>
      <c r="G50" s="188">
        <v>2117</v>
      </c>
      <c r="H50" s="188">
        <v>1874.38</v>
      </c>
      <c r="I50" s="191">
        <v>0.88539999999999996</v>
      </c>
    </row>
    <row r="51" spans="1:9" ht="18.75" customHeight="1" thickBot="1">
      <c r="A51" s="925"/>
      <c r="B51" s="190"/>
      <c r="C51" s="190">
        <v>4110</v>
      </c>
      <c r="D51" s="192" t="s">
        <v>138</v>
      </c>
      <c r="E51" s="188">
        <v>114658</v>
      </c>
      <c r="F51" s="343">
        <v>0</v>
      </c>
      <c r="G51" s="188">
        <v>114658</v>
      </c>
      <c r="H51" s="188">
        <v>42706.25</v>
      </c>
      <c r="I51" s="191">
        <v>0.3725</v>
      </c>
    </row>
    <row r="52" spans="1:9" ht="19.5" customHeight="1" thickBot="1">
      <c r="A52" s="925"/>
      <c r="B52" s="190"/>
      <c r="C52" s="190">
        <v>4120</v>
      </c>
      <c r="D52" s="192" t="s">
        <v>116</v>
      </c>
      <c r="E52" s="188">
        <v>655</v>
      </c>
      <c r="F52" s="343">
        <v>0</v>
      </c>
      <c r="G52" s="188">
        <v>655</v>
      </c>
      <c r="H52" s="188">
        <v>143.88</v>
      </c>
      <c r="I52" s="191">
        <v>0.21959999999999999</v>
      </c>
    </row>
    <row r="53" spans="1:9" ht="19.5" customHeight="1" thickBot="1">
      <c r="A53" s="925"/>
      <c r="B53" s="190"/>
      <c r="C53" s="190">
        <v>4210</v>
      </c>
      <c r="D53" s="192" t="s">
        <v>106</v>
      </c>
      <c r="E53" s="188">
        <v>2368</v>
      </c>
      <c r="F53" s="343">
        <v>0</v>
      </c>
      <c r="G53" s="188">
        <v>2368</v>
      </c>
      <c r="H53" s="188">
        <v>622.74</v>
      </c>
      <c r="I53" s="191">
        <v>0.26300000000000001</v>
      </c>
    </row>
    <row r="54" spans="1:9" ht="19.5" customHeight="1" thickBot="1">
      <c r="A54" s="925"/>
      <c r="B54" s="190"/>
      <c r="C54" s="190">
        <v>4300</v>
      </c>
      <c r="D54" s="192" t="s">
        <v>108</v>
      </c>
      <c r="E54" s="188">
        <v>6800</v>
      </c>
      <c r="F54" s="343">
        <v>0</v>
      </c>
      <c r="G54" s="188">
        <v>6800</v>
      </c>
      <c r="H54" s="188">
        <v>2603.1799999999998</v>
      </c>
      <c r="I54" s="191">
        <v>0.38279999999999997</v>
      </c>
    </row>
    <row r="55" spans="1:9" ht="31.5" customHeight="1" thickBot="1">
      <c r="A55" s="925"/>
      <c r="B55" s="420"/>
      <c r="C55" s="420">
        <v>4440</v>
      </c>
      <c r="D55" s="412" t="s">
        <v>121</v>
      </c>
      <c r="E55" s="410">
        <v>1272</v>
      </c>
      <c r="F55" s="343">
        <v>279</v>
      </c>
      <c r="G55" s="410">
        <v>1551</v>
      </c>
      <c r="H55" s="410">
        <v>1163</v>
      </c>
      <c r="I55" s="411">
        <v>0.74980000000000002</v>
      </c>
    </row>
    <row r="56" spans="1:9" ht="34.5" customHeight="1" thickBot="1">
      <c r="A56" s="925"/>
      <c r="B56" s="190"/>
      <c r="C56" s="190">
        <v>4700</v>
      </c>
      <c r="D56" s="192" t="s">
        <v>199</v>
      </c>
      <c r="E56" s="188">
        <v>2700</v>
      </c>
      <c r="F56" s="187">
        <v>0</v>
      </c>
      <c r="G56" s="188">
        <v>2700</v>
      </c>
      <c r="H56" s="188">
        <v>0</v>
      </c>
      <c r="I56" s="191">
        <v>0</v>
      </c>
    </row>
    <row r="57" spans="1:9" ht="19.5" customHeight="1" thickBot="1">
      <c r="A57" s="925"/>
      <c r="B57" s="190">
        <v>85503</v>
      </c>
      <c r="C57" s="190"/>
      <c r="D57" s="192" t="s">
        <v>202</v>
      </c>
      <c r="E57" s="188">
        <v>0</v>
      </c>
      <c r="F57" s="356">
        <v>250</v>
      </c>
      <c r="G57" s="188">
        <v>250</v>
      </c>
      <c r="H57" s="188">
        <v>62.76</v>
      </c>
      <c r="I57" s="191">
        <v>0.251</v>
      </c>
    </row>
    <row r="58" spans="1:9" ht="19.5" customHeight="1" thickBot="1">
      <c r="A58" s="925"/>
      <c r="B58" s="190"/>
      <c r="C58" s="190">
        <v>4010</v>
      </c>
      <c r="D58" s="192" t="s">
        <v>201</v>
      </c>
      <c r="E58" s="188">
        <v>0</v>
      </c>
      <c r="F58" s="356">
        <v>250</v>
      </c>
      <c r="G58" s="188">
        <v>250</v>
      </c>
      <c r="H58" s="188">
        <v>62.76</v>
      </c>
      <c r="I58" s="191">
        <v>0.251</v>
      </c>
    </row>
    <row r="59" spans="1:9" ht="19.5" customHeight="1" thickBot="1">
      <c r="A59" s="925"/>
      <c r="B59" s="330">
        <v>85504</v>
      </c>
      <c r="C59" s="330"/>
      <c r="D59" s="332" t="s">
        <v>225</v>
      </c>
      <c r="E59" s="331">
        <v>108000</v>
      </c>
      <c r="F59" s="356">
        <v>0</v>
      </c>
      <c r="G59" s="331">
        <v>108000</v>
      </c>
      <c r="H59" s="331">
        <v>0</v>
      </c>
      <c r="I59" s="329">
        <v>0</v>
      </c>
    </row>
    <row r="60" spans="1:9" ht="19.5" customHeight="1" thickBot="1">
      <c r="A60" s="925"/>
      <c r="B60" s="330"/>
      <c r="C60" s="330">
        <v>3110</v>
      </c>
      <c r="D60" s="332" t="s">
        <v>146</v>
      </c>
      <c r="E60" s="331">
        <v>104100</v>
      </c>
      <c r="F60" s="356">
        <v>0</v>
      </c>
      <c r="G60" s="331">
        <v>104100</v>
      </c>
      <c r="H60" s="331">
        <v>0</v>
      </c>
      <c r="I60" s="329">
        <v>0</v>
      </c>
    </row>
    <row r="61" spans="1:9" ht="19.5" customHeight="1" thickBot="1">
      <c r="A61" s="925"/>
      <c r="B61" s="330"/>
      <c r="C61" s="330">
        <v>4010</v>
      </c>
      <c r="D61" s="332" t="s">
        <v>113</v>
      </c>
      <c r="E61" s="331">
        <v>2305</v>
      </c>
      <c r="F61" s="356">
        <v>0</v>
      </c>
      <c r="G61" s="331">
        <v>2305</v>
      </c>
      <c r="H61" s="331">
        <v>0</v>
      </c>
      <c r="I61" s="329">
        <v>0</v>
      </c>
    </row>
    <row r="62" spans="1:9" ht="19.5" customHeight="1" thickBot="1">
      <c r="A62" s="925"/>
      <c r="B62" s="609"/>
      <c r="C62" s="609">
        <v>4040</v>
      </c>
      <c r="D62" s="605" t="s">
        <v>114</v>
      </c>
      <c r="E62" s="603">
        <v>0</v>
      </c>
      <c r="F62" s="606"/>
      <c r="G62" s="603"/>
      <c r="H62" s="603">
        <v>0</v>
      </c>
      <c r="I62" s="604">
        <v>0</v>
      </c>
    </row>
    <row r="63" spans="1:9" ht="19.5" customHeight="1" thickBot="1">
      <c r="A63" s="925"/>
      <c r="B63" s="330"/>
      <c r="C63" s="330">
        <v>4110</v>
      </c>
      <c r="D63" s="332" t="s">
        <v>138</v>
      </c>
      <c r="E63" s="331">
        <v>414</v>
      </c>
      <c r="F63" s="356">
        <v>0</v>
      </c>
      <c r="G63" s="331">
        <v>414</v>
      </c>
      <c r="H63" s="331">
        <v>0</v>
      </c>
      <c r="I63" s="329">
        <v>0</v>
      </c>
    </row>
    <row r="64" spans="1:9" ht="19.5" customHeight="1" thickBot="1">
      <c r="A64" s="925"/>
      <c r="B64" s="330"/>
      <c r="C64" s="330">
        <v>4120</v>
      </c>
      <c r="D64" s="332" t="s">
        <v>116</v>
      </c>
      <c r="E64" s="331">
        <v>57</v>
      </c>
      <c r="F64" s="356">
        <v>0</v>
      </c>
      <c r="G64" s="331">
        <v>57</v>
      </c>
      <c r="H64" s="331">
        <v>0</v>
      </c>
      <c r="I64" s="329">
        <v>0</v>
      </c>
    </row>
    <row r="65" spans="1:9" ht="19.5" customHeight="1" thickBot="1">
      <c r="A65" s="925"/>
      <c r="B65" s="330"/>
      <c r="C65" s="330">
        <v>4210</v>
      </c>
      <c r="D65" s="332" t="s">
        <v>106</v>
      </c>
      <c r="E65" s="331">
        <v>624</v>
      </c>
      <c r="F65" s="503">
        <v>0</v>
      </c>
      <c r="G65" s="331">
        <v>624</v>
      </c>
      <c r="H65" s="331">
        <v>0</v>
      </c>
      <c r="I65" s="329">
        <v>0</v>
      </c>
    </row>
    <row r="66" spans="1:9" ht="19.5" customHeight="1" thickBot="1">
      <c r="A66" s="925"/>
      <c r="B66" s="609"/>
      <c r="C66" s="609">
        <v>4300</v>
      </c>
      <c r="D66" s="605" t="s">
        <v>108</v>
      </c>
      <c r="E66" s="603">
        <v>500</v>
      </c>
      <c r="F66" s="611">
        <v>0</v>
      </c>
      <c r="G66" s="603">
        <v>500</v>
      </c>
      <c r="H66" s="603">
        <v>0</v>
      </c>
      <c r="I66" s="604">
        <v>0</v>
      </c>
    </row>
    <row r="67" spans="1:9" ht="78.75" customHeight="1" thickBot="1">
      <c r="A67" s="925"/>
      <c r="B67" s="330">
        <v>85513</v>
      </c>
      <c r="C67" s="330"/>
      <c r="D67" s="332" t="s">
        <v>231</v>
      </c>
      <c r="E67" s="331">
        <v>39000</v>
      </c>
      <c r="F67" s="503">
        <v>0</v>
      </c>
      <c r="G67" s="331">
        <v>39000</v>
      </c>
      <c r="H67" s="331">
        <v>11208.01</v>
      </c>
      <c r="I67" s="329">
        <v>0.28739999999999999</v>
      </c>
    </row>
    <row r="68" spans="1:9" ht="42" customHeight="1" thickBot="1">
      <c r="A68" s="422"/>
      <c r="B68" s="420"/>
      <c r="C68" s="420">
        <v>4130</v>
      </c>
      <c r="D68" s="412" t="s">
        <v>232</v>
      </c>
      <c r="E68" s="410">
        <v>39000</v>
      </c>
      <c r="F68" s="503">
        <v>0</v>
      </c>
      <c r="G68" s="410">
        <v>39000</v>
      </c>
      <c r="H68" s="410">
        <v>11208.01</v>
      </c>
      <c r="I68" s="411">
        <v>0.28739999999999999</v>
      </c>
    </row>
    <row r="69" spans="1:9" ht="28.5" customHeight="1" thickBot="1">
      <c r="A69" s="895" t="s">
        <v>159</v>
      </c>
      <c r="B69" s="895"/>
      <c r="C69" s="895"/>
      <c r="D69" s="895"/>
      <c r="E69" s="72">
        <v>5482854</v>
      </c>
      <c r="F69" s="363">
        <v>261263.8</v>
      </c>
      <c r="G69" s="72">
        <v>5744117.7999999998</v>
      </c>
      <c r="H69" s="72">
        <v>2439636.08</v>
      </c>
      <c r="I69" s="77">
        <f>H69/G69</f>
        <v>0.42471901951592989</v>
      </c>
    </row>
    <row r="70" spans="1:9" ht="15.75" customHeight="1">
      <c r="A70"/>
      <c r="B70"/>
      <c r="C70"/>
      <c r="D70"/>
      <c r="E70"/>
      <c r="F70"/>
      <c r="G70"/>
      <c r="H70"/>
      <c r="I70"/>
    </row>
    <row r="71" spans="1:9" ht="15">
      <c r="A71"/>
      <c r="B71"/>
      <c r="C71"/>
      <c r="D71"/>
      <c r="E71"/>
      <c r="F71"/>
      <c r="G71"/>
      <c r="H71"/>
      <c r="I71"/>
    </row>
    <row r="72" spans="1:9" ht="15">
      <c r="A72"/>
      <c r="B72"/>
      <c r="C72"/>
      <c r="D72"/>
      <c r="E72"/>
      <c r="F72"/>
      <c r="G72"/>
      <c r="H72"/>
      <c r="I72"/>
    </row>
    <row r="73" spans="1:9" ht="15">
      <c r="A73"/>
      <c r="B73"/>
      <c r="C73"/>
      <c r="D73"/>
      <c r="E73"/>
      <c r="F73"/>
      <c r="G73"/>
      <c r="H73"/>
      <c r="I73"/>
    </row>
    <row r="74" spans="1:9" ht="15">
      <c r="A74"/>
      <c r="B74"/>
      <c r="C74"/>
      <c r="D74"/>
      <c r="E74"/>
      <c r="F74"/>
      <c r="G74"/>
      <c r="H74"/>
      <c r="I74"/>
    </row>
    <row r="75" spans="1:9" ht="15">
      <c r="A75"/>
      <c r="B75"/>
      <c r="C75"/>
      <c r="D75"/>
      <c r="E75"/>
      <c r="F75"/>
      <c r="G75"/>
      <c r="H75"/>
      <c r="I75"/>
    </row>
    <row r="76" spans="1:9" ht="15">
      <c r="A76"/>
      <c r="B76"/>
      <c r="C76"/>
      <c r="D76"/>
      <c r="E76"/>
      <c r="F76"/>
      <c r="G76"/>
      <c r="H76"/>
      <c r="I76"/>
    </row>
    <row r="77" spans="1:9" ht="19.5" customHeight="1">
      <c r="A77"/>
      <c r="B77"/>
      <c r="C77"/>
      <c r="D77"/>
      <c r="E77"/>
      <c r="F77"/>
      <c r="G77"/>
      <c r="H77"/>
      <c r="I77"/>
    </row>
  </sheetData>
  <mergeCells count="37">
    <mergeCell ref="A69:D69"/>
    <mergeCell ref="A21:A29"/>
    <mergeCell ref="A34:A35"/>
    <mergeCell ref="A38:A67"/>
    <mergeCell ref="E12:E13"/>
    <mergeCell ref="D14:D15"/>
    <mergeCell ref="D12:D13"/>
    <mergeCell ref="C16:C17"/>
    <mergeCell ref="D16:D17"/>
    <mergeCell ref="C14:C15"/>
    <mergeCell ref="E14:E15"/>
    <mergeCell ref="A11:A19"/>
    <mergeCell ref="B12:B19"/>
    <mergeCell ref="C12:C13"/>
    <mergeCell ref="H14:H15"/>
    <mergeCell ref="I14:I15"/>
    <mergeCell ref="E16:E17"/>
    <mergeCell ref="F16:F17"/>
    <mergeCell ref="G16:G17"/>
    <mergeCell ref="H16:H17"/>
    <mergeCell ref="I16:I17"/>
    <mergeCell ref="F14:F15"/>
    <mergeCell ref="G14:G15"/>
    <mergeCell ref="A1:I1"/>
    <mergeCell ref="H2:H3"/>
    <mergeCell ref="A2:A3"/>
    <mergeCell ref="B2:B3"/>
    <mergeCell ref="C2:C3"/>
    <mergeCell ref="D2:D3"/>
    <mergeCell ref="E2:G2"/>
    <mergeCell ref="I2:I3"/>
    <mergeCell ref="F12:F13"/>
    <mergeCell ref="G12:G13"/>
    <mergeCell ref="H12:H13"/>
    <mergeCell ref="I12:I13"/>
    <mergeCell ref="A6:A9"/>
    <mergeCell ref="B7:B9"/>
  </mergeCells>
  <pageMargins left="0.23622047244094491" right="0.23622047244094491" top="0.74803149606299213" bottom="0.74803149606299213" header="0.31496062992125984" footer="0.31496062992125984"/>
  <pageSetup paperSize="9" orientation="landscape" verticalDpi="598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I8"/>
  <sheetViews>
    <sheetView workbookViewId="0">
      <selection sqref="A1:XFD1"/>
    </sheetView>
  </sheetViews>
  <sheetFormatPr defaultRowHeight="15"/>
  <cols>
    <col min="4" max="4" width="25.85546875" customWidth="1"/>
    <col min="5" max="5" width="14.5703125" customWidth="1"/>
    <col min="6" max="6" width="13" customWidth="1"/>
    <col min="7" max="7" width="14.7109375" customWidth="1"/>
    <col min="8" max="8" width="12.28515625" customWidth="1"/>
    <col min="9" max="9" width="13.42578125" customWidth="1"/>
  </cols>
  <sheetData>
    <row r="1" spans="1:9" ht="53.25" customHeight="1" thickBot="1">
      <c r="A1" s="896" t="s">
        <v>293</v>
      </c>
      <c r="B1" s="896"/>
      <c r="C1" s="896"/>
      <c r="D1" s="896"/>
      <c r="E1" s="896"/>
      <c r="F1" s="896"/>
      <c r="G1" s="896"/>
      <c r="H1" s="896"/>
      <c r="I1" s="896"/>
    </row>
    <row r="2" spans="1:9" ht="16.5" thickBot="1">
      <c r="A2" s="895" t="s">
        <v>0</v>
      </c>
      <c r="B2" s="895" t="s">
        <v>1</v>
      </c>
      <c r="C2" s="895" t="s">
        <v>2</v>
      </c>
      <c r="D2" s="895" t="s">
        <v>3</v>
      </c>
      <c r="E2" s="895" t="s">
        <v>88</v>
      </c>
      <c r="F2" s="895"/>
      <c r="G2" s="895"/>
      <c r="H2" s="895" t="s">
        <v>5</v>
      </c>
      <c r="I2" s="895" t="s">
        <v>24</v>
      </c>
    </row>
    <row r="3" spans="1:9" ht="32.25" thickBot="1">
      <c r="A3" s="895"/>
      <c r="B3" s="895"/>
      <c r="C3" s="895"/>
      <c r="D3" s="895"/>
      <c r="E3" s="655" t="s">
        <v>6</v>
      </c>
      <c r="F3" s="655" t="s">
        <v>7</v>
      </c>
      <c r="G3" s="655" t="s">
        <v>270</v>
      </c>
      <c r="H3" s="895"/>
      <c r="I3" s="895"/>
    </row>
    <row r="4" spans="1:9" ht="15.75" thickBot="1">
      <c r="A4" s="74">
        <v>1</v>
      </c>
      <c r="B4" s="74">
        <v>2</v>
      </c>
      <c r="C4" s="74">
        <v>3</v>
      </c>
      <c r="D4" s="75">
        <v>4</v>
      </c>
      <c r="E4" s="75">
        <v>5</v>
      </c>
      <c r="F4" s="75">
        <v>6</v>
      </c>
      <c r="G4" s="75">
        <v>7</v>
      </c>
      <c r="H4" s="75">
        <v>8</v>
      </c>
      <c r="I4" s="75">
        <v>9</v>
      </c>
    </row>
    <row r="5" spans="1:9" ht="48.75" customHeight="1" thickBot="1">
      <c r="A5" s="648">
        <v>921</v>
      </c>
      <c r="B5" s="653"/>
      <c r="C5" s="653"/>
      <c r="D5" s="654" t="s">
        <v>92</v>
      </c>
      <c r="E5" s="649">
        <v>0</v>
      </c>
      <c r="F5" s="656">
        <v>5000</v>
      </c>
      <c r="G5" s="328">
        <v>5000</v>
      </c>
      <c r="H5" s="649">
        <v>5000</v>
      </c>
      <c r="I5" s="650">
        <v>1</v>
      </c>
    </row>
    <row r="6" spans="1:9" ht="37.5" customHeight="1" thickBot="1">
      <c r="A6" s="712"/>
      <c r="B6" s="653">
        <v>92120</v>
      </c>
      <c r="C6" s="653"/>
      <c r="D6" s="645" t="s">
        <v>151</v>
      </c>
      <c r="E6" s="643">
        <v>0</v>
      </c>
      <c r="F6" s="628">
        <v>5000</v>
      </c>
      <c r="G6" s="643">
        <v>5000</v>
      </c>
      <c r="H6" s="643">
        <v>5000</v>
      </c>
      <c r="I6" s="644">
        <v>1</v>
      </c>
    </row>
    <row r="7" spans="1:9" ht="123.75" customHeight="1" thickBot="1">
      <c r="A7" s="712"/>
      <c r="B7" s="653"/>
      <c r="C7" s="653">
        <v>6570</v>
      </c>
      <c r="D7" s="645" t="s">
        <v>283</v>
      </c>
      <c r="E7" s="643">
        <v>0</v>
      </c>
      <c r="F7" s="628">
        <v>5000</v>
      </c>
      <c r="G7" s="643">
        <v>5000</v>
      </c>
      <c r="H7" s="643">
        <v>5000</v>
      </c>
      <c r="I7" s="644">
        <v>1</v>
      </c>
    </row>
    <row r="8" spans="1:9" ht="34.5" customHeight="1" thickBot="1">
      <c r="A8" s="712"/>
      <c r="B8" s="655"/>
      <c r="C8" s="655"/>
      <c r="D8" s="676" t="s">
        <v>287</v>
      </c>
      <c r="E8" s="72">
        <v>0</v>
      </c>
      <c r="F8" s="677">
        <v>5000</v>
      </c>
      <c r="G8" s="72">
        <f>E8+F8</f>
        <v>5000</v>
      </c>
      <c r="H8" s="72">
        <v>5000</v>
      </c>
      <c r="I8" s="77">
        <f t="shared" ref="I8" si="0">H8/G8</f>
        <v>1</v>
      </c>
    </row>
  </sheetData>
  <mergeCells count="9">
    <mergeCell ref="A6:A8"/>
    <mergeCell ref="A1:I1"/>
    <mergeCell ref="A2:A3"/>
    <mergeCell ref="B2:B3"/>
    <mergeCell ref="C2:C3"/>
    <mergeCell ref="D2:D3"/>
    <mergeCell ref="E2:G2"/>
    <mergeCell ref="H2:H3"/>
    <mergeCell ref="I2:I3"/>
  </mergeCells>
  <pageMargins left="0.7" right="0.7" top="0.75" bottom="0.75" header="0.3" footer="0.3"/>
  <pageSetup paperSize="9" orientation="landscape" verticalDpi="598" r:id="rId1"/>
</worksheet>
</file>

<file path=xl/worksheets/sheet15.xml><?xml version="1.0" encoding="utf-8"?>
<worksheet xmlns="http://schemas.openxmlformats.org/spreadsheetml/2006/main" xmlns:r="http://schemas.openxmlformats.org/officeDocument/2006/relationships">
  <sheetPr>
    <tabColor theme="0"/>
  </sheetPr>
  <dimension ref="A1:F18"/>
  <sheetViews>
    <sheetView topLeftCell="A9" zoomScale="124" zoomScaleNormal="124" workbookViewId="0">
      <selection activeCell="C18" sqref="C18"/>
    </sheetView>
  </sheetViews>
  <sheetFormatPr defaultRowHeight="15"/>
  <cols>
    <col min="1" max="1" width="45.140625" customWidth="1"/>
    <col min="2" max="2" width="18.85546875" customWidth="1"/>
    <col min="3" max="3" width="20.28515625" customWidth="1"/>
    <col min="4" max="4" width="19" customWidth="1"/>
    <col min="5" max="5" width="19.140625" customWidth="1"/>
    <col min="6" max="6" width="16.140625" customWidth="1"/>
  </cols>
  <sheetData>
    <row r="1" spans="1:6" ht="19.5" thickBot="1">
      <c r="A1" s="857" t="s">
        <v>294</v>
      </c>
      <c r="B1" s="857"/>
      <c r="C1" s="857"/>
      <c r="D1" s="857"/>
      <c r="E1" s="857"/>
      <c r="F1" s="857"/>
    </row>
    <row r="2" spans="1:6" ht="21" thickBot="1">
      <c r="A2" s="920" t="s">
        <v>3</v>
      </c>
      <c r="B2" s="920" t="s">
        <v>88</v>
      </c>
      <c r="C2" s="920"/>
      <c r="D2" s="920"/>
      <c r="E2" s="920" t="s">
        <v>5</v>
      </c>
      <c r="F2" s="920" t="s">
        <v>24</v>
      </c>
    </row>
    <row r="3" spans="1:6" ht="38.25" thickBot="1">
      <c r="A3" s="920"/>
      <c r="B3" s="83" t="s">
        <v>6</v>
      </c>
      <c r="C3" s="83" t="s">
        <v>165</v>
      </c>
      <c r="D3" s="232" t="s">
        <v>245</v>
      </c>
      <c r="E3" s="920"/>
      <c r="F3" s="920"/>
    </row>
    <row r="4" spans="1:6" ht="21" thickBot="1">
      <c r="A4" s="926" t="s">
        <v>162</v>
      </c>
      <c r="B4" s="926"/>
      <c r="C4" s="926"/>
      <c r="D4" s="926"/>
      <c r="E4" s="926"/>
      <c r="F4" s="926"/>
    </row>
    <row r="5" spans="1:6" ht="28.5" customHeight="1" thickBot="1">
      <c r="A5" s="84" t="s">
        <v>170</v>
      </c>
      <c r="B5" s="86">
        <v>10513156</v>
      </c>
      <c r="C5" s="365">
        <v>472854.64</v>
      </c>
      <c r="D5" s="86">
        <v>10986010.640000001</v>
      </c>
      <c r="E5" s="86">
        <v>5506730.8099999996</v>
      </c>
      <c r="F5" s="88">
        <f>E5/D5</f>
        <v>0.50124936070515214</v>
      </c>
    </row>
    <row r="6" spans="1:6" ht="17.25" customHeight="1" thickBot="1">
      <c r="A6" s="927" t="s">
        <v>288</v>
      </c>
      <c r="B6" s="928">
        <v>24500</v>
      </c>
      <c r="C6" s="929">
        <v>36797</v>
      </c>
      <c r="D6" s="928">
        <f>B6+C6</f>
        <v>61297</v>
      </c>
      <c r="E6" s="928">
        <v>18821.52</v>
      </c>
      <c r="F6" s="930">
        <f>E6/D6</f>
        <v>0.30705450511444282</v>
      </c>
    </row>
    <row r="7" spans="1:6" ht="18.75" hidden="1" customHeight="1">
      <c r="A7" s="927"/>
      <c r="B7" s="928"/>
      <c r="C7" s="929"/>
      <c r="D7" s="928"/>
      <c r="E7" s="928"/>
      <c r="F7" s="931"/>
    </row>
    <row r="8" spans="1:6" ht="19.5" hidden="1" customHeight="1" thickBot="1">
      <c r="A8" s="927"/>
      <c r="B8" s="928"/>
      <c r="C8" s="929"/>
      <c r="D8" s="928"/>
      <c r="E8" s="928"/>
      <c r="F8" s="931"/>
    </row>
    <row r="9" spans="1:6" ht="15.75" customHeight="1" thickBot="1">
      <c r="A9" s="927"/>
      <c r="B9" s="928"/>
      <c r="C9" s="929"/>
      <c r="D9" s="928"/>
      <c r="E9" s="928"/>
      <c r="F9" s="932"/>
    </row>
    <row r="10" spans="1:6" ht="54" customHeight="1" thickBot="1">
      <c r="A10" s="661" t="s">
        <v>289</v>
      </c>
      <c r="B10" s="662">
        <v>25000</v>
      </c>
      <c r="C10" s="663">
        <v>0</v>
      </c>
      <c r="D10" s="662">
        <v>25000</v>
      </c>
      <c r="E10" s="662">
        <v>0</v>
      </c>
      <c r="F10" s="664">
        <v>0</v>
      </c>
    </row>
    <row r="11" spans="1:6" ht="39" customHeight="1" thickBot="1">
      <c r="A11" s="661" t="s">
        <v>290</v>
      </c>
      <c r="B11" s="662">
        <v>415500</v>
      </c>
      <c r="C11" s="663">
        <v>0</v>
      </c>
      <c r="D11" s="662">
        <v>415500</v>
      </c>
      <c r="E11" s="662">
        <v>191000</v>
      </c>
      <c r="F11" s="664">
        <v>0.45960000000000001</v>
      </c>
    </row>
    <row r="12" spans="1:6" ht="19.5" customHeight="1" thickBot="1">
      <c r="A12" s="84" t="s">
        <v>168</v>
      </c>
      <c r="B12" s="86">
        <v>6492080.8099999996</v>
      </c>
      <c r="C12" s="462">
        <v>154586</v>
      </c>
      <c r="D12" s="86">
        <f>B12+C12</f>
        <v>6646666.8099999996</v>
      </c>
      <c r="E12" s="86">
        <v>5617963</v>
      </c>
      <c r="F12" s="88">
        <f>E12/D12</f>
        <v>0.84523012219413485</v>
      </c>
    </row>
    <row r="13" spans="1:6" ht="33.75" customHeight="1" thickBot="1">
      <c r="A13" s="84" t="s">
        <v>169</v>
      </c>
      <c r="B13" s="86">
        <v>0</v>
      </c>
      <c r="C13" s="678">
        <v>5000</v>
      </c>
      <c r="D13" s="86">
        <v>5000</v>
      </c>
      <c r="E13" s="86">
        <v>5000</v>
      </c>
      <c r="F13" s="123">
        <v>0</v>
      </c>
    </row>
    <row r="14" spans="1:6" ht="53.25" customHeight="1" thickBot="1">
      <c r="A14" s="661" t="s">
        <v>295</v>
      </c>
      <c r="B14" s="662">
        <v>0</v>
      </c>
      <c r="C14" s="678">
        <v>120000</v>
      </c>
      <c r="D14" s="662">
        <v>120000</v>
      </c>
      <c r="E14" s="662">
        <v>0</v>
      </c>
      <c r="F14" s="659">
        <v>0</v>
      </c>
    </row>
    <row r="15" spans="1:6" ht="32.25" customHeight="1" thickBot="1">
      <c r="A15" s="85" t="s">
        <v>171</v>
      </c>
      <c r="B15" s="87">
        <f>B13+B12+B6+B5+B10+B11</f>
        <v>17470236.809999999</v>
      </c>
      <c r="C15" s="463">
        <v>789239.64</v>
      </c>
      <c r="D15" s="87">
        <f>D13+D12+D6+D5+D10+D11+D14</f>
        <v>18259474.449999999</v>
      </c>
      <c r="E15" s="87">
        <f>E13+E12+E6+E5+E11+E14</f>
        <v>11339515.329999998</v>
      </c>
      <c r="F15" s="88">
        <f>E15/D15</f>
        <v>0.62102090402716925</v>
      </c>
    </row>
    <row r="16" spans="1:6" ht="16.5" customHeight="1" thickBot="1">
      <c r="A16" s="926" t="s">
        <v>166</v>
      </c>
      <c r="B16" s="926"/>
      <c r="C16" s="926"/>
      <c r="D16" s="926"/>
      <c r="E16" s="926"/>
      <c r="F16" s="926"/>
    </row>
    <row r="17" spans="1:6" ht="25.5" customHeight="1" thickBot="1">
      <c r="A17" s="84" t="s">
        <v>167</v>
      </c>
      <c r="B17" s="87">
        <v>5482854</v>
      </c>
      <c r="C17" s="364">
        <v>261263.8</v>
      </c>
      <c r="D17" s="87">
        <f>C17+B17</f>
        <v>5744117.7999999998</v>
      </c>
      <c r="E17" s="87">
        <v>2439636.08</v>
      </c>
      <c r="F17" s="89">
        <f>E17/D17</f>
        <v>0.42471901951592989</v>
      </c>
    </row>
    <row r="18" spans="1:6" ht="28.5" customHeight="1" thickBot="1">
      <c r="A18" s="91" t="s">
        <v>154</v>
      </c>
      <c r="B18" s="92">
        <f>B17+B15</f>
        <v>22953090.809999999</v>
      </c>
      <c r="C18" s="680">
        <v>1050503.44</v>
      </c>
      <c r="D18" s="92">
        <f>D17+D15</f>
        <v>24003592.25</v>
      </c>
      <c r="E18" s="92">
        <f>E17+E15</f>
        <v>13779151.409999998</v>
      </c>
      <c r="F18" s="93">
        <f>E18/D18</f>
        <v>0.5740453873107263</v>
      </c>
    </row>
  </sheetData>
  <mergeCells count="13">
    <mergeCell ref="A1:F1"/>
    <mergeCell ref="A16:F16"/>
    <mergeCell ref="A6:A9"/>
    <mergeCell ref="B6:B9"/>
    <mergeCell ref="D6:D9"/>
    <mergeCell ref="C6:C9"/>
    <mergeCell ref="E6:E9"/>
    <mergeCell ref="F6:F9"/>
    <mergeCell ref="A2:A3"/>
    <mergeCell ref="B2:D2"/>
    <mergeCell ref="E2:E3"/>
    <mergeCell ref="F2:F3"/>
    <mergeCell ref="A4:F4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I16"/>
  <sheetViews>
    <sheetView topLeftCell="A4" workbookViewId="0">
      <selection activeCell="G4" sqref="G4"/>
    </sheetView>
  </sheetViews>
  <sheetFormatPr defaultRowHeight="15"/>
  <cols>
    <col min="1" max="1" width="8.140625" customWidth="1"/>
    <col min="2" max="2" width="9.140625" style="130" customWidth="1"/>
    <col min="3" max="3" width="8.5703125" style="130" customWidth="1"/>
    <col min="4" max="4" width="26.28515625" customWidth="1"/>
    <col min="5" max="5" width="13.7109375" customWidth="1"/>
    <col min="6" max="6" width="16.5703125" customWidth="1"/>
    <col min="7" max="7" width="17.5703125" customWidth="1"/>
    <col min="8" max="8" width="14.28515625" customWidth="1"/>
    <col min="9" max="9" width="15.42578125" customWidth="1"/>
  </cols>
  <sheetData>
    <row r="1" spans="1:9" ht="20.25" customHeight="1">
      <c r="A1" s="936" t="s">
        <v>296</v>
      </c>
      <c r="B1" s="936"/>
      <c r="C1" s="936"/>
      <c r="D1" s="936"/>
      <c r="E1" s="936"/>
      <c r="F1" s="936"/>
      <c r="G1" s="936"/>
      <c r="H1" s="936"/>
      <c r="I1" s="936"/>
    </row>
    <row r="2" spans="1:9" ht="39.75" customHeight="1" thickBot="1">
      <c r="A2" s="937"/>
      <c r="B2" s="937"/>
      <c r="C2" s="937"/>
      <c r="D2" s="937"/>
      <c r="E2" s="937"/>
      <c r="F2" s="937"/>
      <c r="G2" s="937"/>
      <c r="H2" s="937"/>
      <c r="I2" s="937"/>
    </row>
    <row r="3" spans="1:9" ht="20.25" customHeight="1" thickTop="1" thickBot="1">
      <c r="A3" s="884" t="s">
        <v>0</v>
      </c>
      <c r="B3" s="938" t="s">
        <v>1</v>
      </c>
      <c r="C3" s="938" t="s">
        <v>2</v>
      </c>
      <c r="D3" s="886" t="s">
        <v>3</v>
      </c>
      <c r="E3" s="888" t="s">
        <v>4</v>
      </c>
      <c r="F3" s="889"/>
      <c r="G3" s="890"/>
      <c r="H3" s="886" t="s">
        <v>5</v>
      </c>
      <c r="I3" s="124" t="s">
        <v>178</v>
      </c>
    </row>
    <row r="4" spans="1:9" ht="38.25" thickBot="1">
      <c r="A4" s="885"/>
      <c r="B4" s="939"/>
      <c r="C4" s="939"/>
      <c r="D4" s="887"/>
      <c r="E4" s="38" t="s">
        <v>6</v>
      </c>
      <c r="F4" s="126" t="s">
        <v>7</v>
      </c>
      <c r="G4" s="126" t="s">
        <v>292</v>
      </c>
      <c r="H4" s="887"/>
      <c r="I4" s="125" t="s">
        <v>179</v>
      </c>
    </row>
    <row r="5" spans="1:9" ht="19.5" thickBot="1">
      <c r="A5" s="128">
        <v>1</v>
      </c>
      <c r="B5" s="129">
        <v>2</v>
      </c>
      <c r="C5" s="129">
        <v>3</v>
      </c>
      <c r="D5" s="40">
        <v>4</v>
      </c>
      <c r="E5" s="40">
        <v>5</v>
      </c>
      <c r="F5" s="40">
        <v>6</v>
      </c>
      <c r="G5" s="40">
        <v>7</v>
      </c>
      <c r="H5" s="40">
        <v>8</v>
      </c>
      <c r="I5" s="41">
        <v>9</v>
      </c>
    </row>
    <row r="6" spans="1:9" s="65" customFormat="1" ht="39.75" customHeight="1" thickTop="1" thickBot="1">
      <c r="A6" s="133">
        <v>851</v>
      </c>
      <c r="B6" s="134"/>
      <c r="C6" s="127"/>
      <c r="D6" s="136" t="s">
        <v>141</v>
      </c>
      <c r="E6" s="131">
        <f>E7+E10</f>
        <v>47000</v>
      </c>
      <c r="F6" s="392">
        <f>F7+F10</f>
        <v>0</v>
      </c>
      <c r="G6" s="131">
        <f>G7+G10</f>
        <v>47000</v>
      </c>
      <c r="H6" s="131">
        <f>H7+H10</f>
        <v>20685</v>
      </c>
      <c r="I6" s="135">
        <f>H6/G6</f>
        <v>0.4401063829787234</v>
      </c>
    </row>
    <row r="7" spans="1:9" s="65" customFormat="1" ht="26.25" customHeight="1" thickBot="1">
      <c r="A7" s="940"/>
      <c r="B7" s="156">
        <v>85153</v>
      </c>
      <c r="C7" s="2"/>
      <c r="D7" s="44" t="s">
        <v>142</v>
      </c>
      <c r="E7" s="8">
        <f>E8+E9</f>
        <v>2000</v>
      </c>
      <c r="F7" s="375">
        <f>F8+F9</f>
        <v>0</v>
      </c>
      <c r="G7" s="8">
        <f>G8+G9</f>
        <v>2000</v>
      </c>
      <c r="H7" s="8">
        <f>H8+H9</f>
        <v>0</v>
      </c>
      <c r="I7" s="318">
        <f t="shared" ref="I7:I15" si="0">H7/G7</f>
        <v>0</v>
      </c>
    </row>
    <row r="8" spans="1:9" s="65" customFormat="1" ht="26.25" customHeight="1" thickBot="1">
      <c r="A8" s="941"/>
      <c r="B8" s="943"/>
      <c r="C8" s="2">
        <v>4170</v>
      </c>
      <c r="D8" s="44" t="s">
        <v>117</v>
      </c>
      <c r="E8" s="8">
        <v>770</v>
      </c>
      <c r="F8" s="375">
        <v>0</v>
      </c>
      <c r="G8" s="8">
        <v>770</v>
      </c>
      <c r="H8" s="8">
        <v>0</v>
      </c>
      <c r="I8" s="318">
        <f t="shared" si="0"/>
        <v>0</v>
      </c>
    </row>
    <row r="9" spans="1:9" s="65" customFormat="1" ht="33.75" customHeight="1" thickBot="1">
      <c r="A9" s="941"/>
      <c r="B9" s="944"/>
      <c r="C9" s="2">
        <v>4240</v>
      </c>
      <c r="D9" s="44" t="s">
        <v>135</v>
      </c>
      <c r="E9" s="8">
        <v>1230</v>
      </c>
      <c r="F9" s="375">
        <v>0</v>
      </c>
      <c r="G9" s="8">
        <v>1230</v>
      </c>
      <c r="H9" s="8">
        <v>0</v>
      </c>
      <c r="I9" s="318">
        <f t="shared" si="0"/>
        <v>0</v>
      </c>
    </row>
    <row r="10" spans="1:9" s="65" customFormat="1" ht="32.25" thickBot="1">
      <c r="A10" s="941"/>
      <c r="B10" s="156">
        <v>85154</v>
      </c>
      <c r="C10" s="2"/>
      <c r="D10" s="44" t="s">
        <v>143</v>
      </c>
      <c r="E10" s="8">
        <v>45000</v>
      </c>
      <c r="F10" s="375">
        <v>0</v>
      </c>
      <c r="G10" s="8">
        <f>G11+G12+G13+G14</f>
        <v>45000</v>
      </c>
      <c r="H10" s="8">
        <f>H11+H12+H13+H14</f>
        <v>20685</v>
      </c>
      <c r="I10" s="318">
        <f t="shared" si="0"/>
        <v>0.45966666666666667</v>
      </c>
    </row>
    <row r="11" spans="1:9" s="65" customFormat="1" ht="32.25" thickBot="1">
      <c r="A11" s="941"/>
      <c r="B11" s="943"/>
      <c r="C11" s="2">
        <v>4170</v>
      </c>
      <c r="D11" s="44" t="s">
        <v>117</v>
      </c>
      <c r="E11" s="8">
        <v>21100</v>
      </c>
      <c r="F11" s="8">
        <v>0</v>
      </c>
      <c r="G11" s="8">
        <v>21100</v>
      </c>
      <c r="H11" s="8">
        <v>6565</v>
      </c>
      <c r="I11" s="318">
        <f t="shared" si="0"/>
        <v>0.31113744075829386</v>
      </c>
    </row>
    <row r="12" spans="1:9" s="65" customFormat="1" ht="32.25" thickBot="1">
      <c r="A12" s="941"/>
      <c r="B12" s="945"/>
      <c r="C12" s="2">
        <v>4210</v>
      </c>
      <c r="D12" s="44" t="s">
        <v>106</v>
      </c>
      <c r="E12" s="8">
        <v>16900</v>
      </c>
      <c r="F12" s="512">
        <v>-10000</v>
      </c>
      <c r="G12" s="8">
        <f>E12+F12</f>
        <v>6900</v>
      </c>
      <c r="H12" s="8">
        <v>3620</v>
      </c>
      <c r="I12" s="318">
        <f t="shared" si="0"/>
        <v>0.52463768115942033</v>
      </c>
    </row>
    <row r="13" spans="1:9" s="65" customFormat="1" ht="23.25" customHeight="1" thickBot="1">
      <c r="A13" s="941"/>
      <c r="B13" s="945"/>
      <c r="C13" s="2">
        <v>4300</v>
      </c>
      <c r="D13" s="44" t="s">
        <v>108</v>
      </c>
      <c r="E13" s="8">
        <v>7000</v>
      </c>
      <c r="F13" s="375">
        <v>10000</v>
      </c>
      <c r="G13" s="8">
        <v>17000</v>
      </c>
      <c r="H13" s="8">
        <v>10500</v>
      </c>
      <c r="I13" s="318">
        <f t="shared" si="0"/>
        <v>0.61764705882352944</v>
      </c>
    </row>
    <row r="14" spans="1:9" s="65" customFormat="1" ht="22.5" customHeight="1" thickBot="1">
      <c r="A14" s="942"/>
      <c r="B14" s="946"/>
      <c r="C14" s="2">
        <v>4430</v>
      </c>
      <c r="D14" s="44" t="s">
        <v>110</v>
      </c>
      <c r="E14" s="8">
        <v>0</v>
      </c>
      <c r="F14" s="375">
        <v>0</v>
      </c>
      <c r="G14" s="8">
        <v>0</v>
      </c>
      <c r="H14" s="8">
        <v>0</v>
      </c>
      <c r="I14" s="318">
        <v>0</v>
      </c>
    </row>
    <row r="15" spans="1:9" s="65" customFormat="1" ht="19.5" customHeight="1" thickBot="1">
      <c r="A15" s="933" t="s">
        <v>87</v>
      </c>
      <c r="B15" s="934"/>
      <c r="C15" s="934"/>
      <c r="D15" s="935"/>
      <c r="E15" s="132">
        <f>E6</f>
        <v>47000</v>
      </c>
      <c r="F15" s="393">
        <f>F6</f>
        <v>0</v>
      </c>
      <c r="G15" s="132">
        <f>G6</f>
        <v>47000</v>
      </c>
      <c r="H15" s="20">
        <f>H6</f>
        <v>20685</v>
      </c>
      <c r="I15" s="319">
        <f t="shared" si="0"/>
        <v>0.4401063829787234</v>
      </c>
    </row>
    <row r="16" spans="1:9" ht="15.75" thickTop="1"/>
  </sheetData>
  <mergeCells count="11">
    <mergeCell ref="A15:D15"/>
    <mergeCell ref="A1:I2"/>
    <mergeCell ref="A3:A4"/>
    <mergeCell ref="B3:B4"/>
    <mergeCell ref="C3:C4"/>
    <mergeCell ref="D3:D4"/>
    <mergeCell ref="E3:G3"/>
    <mergeCell ref="H3:H4"/>
    <mergeCell ref="A7:A14"/>
    <mergeCell ref="B8:B9"/>
    <mergeCell ref="B11:B14"/>
  </mergeCells>
  <pageMargins left="0.7" right="0.7" top="0.75" bottom="0.75" header="0.3" footer="0.3"/>
  <pageSetup paperSize="9" orientation="landscape" verticalDpi="598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16</vt:i4>
      </vt:variant>
    </vt:vector>
  </HeadingPairs>
  <TitlesOfParts>
    <vt:vector size="16" baseType="lpstr">
      <vt:lpstr>dochody maqjatkowe-zad.własne</vt:lpstr>
      <vt:lpstr>dochody-zadania zlecone</vt:lpstr>
      <vt:lpstr>dochody bieżące-zadania własne</vt:lpstr>
      <vt:lpstr>przychody i rozchody</vt:lpstr>
      <vt:lpstr>opłata alkoholowa</vt:lpstr>
      <vt:lpstr>dotacje-wydatki</vt:lpstr>
      <vt:lpstr>dotacje dla jedn. niepubl.</vt:lpstr>
      <vt:lpstr>dotacja na kulture</vt:lpstr>
      <vt:lpstr>wydatki majątkowe-zadania własn</vt:lpstr>
      <vt:lpstr>wydatki bieżące-zadania własne</vt:lpstr>
      <vt:lpstr>zestawienie dochodów</vt:lpstr>
      <vt:lpstr>dotacje mająt. niezal.</vt:lpstr>
      <vt:lpstr>wydatki-zadania zlecone</vt:lpstr>
      <vt:lpstr>dotacje mająt. z porozum.</vt:lpstr>
      <vt:lpstr>zestawienie wydatków</vt:lpstr>
      <vt:lpstr>wydatki - opłata alkoholowa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Ewa</cp:lastModifiedBy>
  <cp:lastPrinted>2020-08-24T10:13:17Z</cp:lastPrinted>
  <dcterms:created xsi:type="dcterms:W3CDTF">2016-08-11T06:29:44Z</dcterms:created>
  <dcterms:modified xsi:type="dcterms:W3CDTF">2020-09-02T07:19:40Z</dcterms:modified>
</cp:coreProperties>
</file>